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60" windowWidth="22980" windowHeight="9528" activeTab="2"/>
  </bookViews>
  <sheets>
    <sheet name="1 comp slices radio" sheetId="6" r:id="rId1"/>
    <sheet name="2 score conversion" sheetId="1" r:id="rId2"/>
    <sheet name="3 conversion accuracy" sheetId="7" r:id="rId3"/>
    <sheet name="4 Dik-1-1 lower teeth" sheetId="3" r:id="rId4"/>
    <sheet name="5 Dik-1-1 upper teeth" sheetId="5" r:id="rId5"/>
    <sheet name="6 AL333-105 upper teeth" sheetId="4" r:id="rId6"/>
  </sheets>
  <definedNames>
    <definedName name="_GoBack" localSheetId="1">'2 score conversion'!$I$10</definedName>
  </definedNames>
  <calcPr calcId="145621"/>
</workbook>
</file>

<file path=xl/calcChain.xml><?xml version="1.0" encoding="utf-8"?>
<calcChain xmlns="http://schemas.openxmlformats.org/spreadsheetml/2006/main">
  <c r="F18" i="4" l="1"/>
  <c r="G18" i="4"/>
  <c r="H18" i="4"/>
  <c r="I18" i="4"/>
  <c r="J18" i="4"/>
  <c r="E18" i="4"/>
  <c r="D18" i="4"/>
  <c r="V15" i="4"/>
  <c r="U15" i="4"/>
  <c r="T15" i="4"/>
  <c r="S15" i="4"/>
  <c r="R15" i="4"/>
  <c r="Q15" i="4"/>
  <c r="P15" i="4"/>
  <c r="K15" i="4"/>
  <c r="K21" i="7"/>
  <c r="K20" i="7"/>
  <c r="K19" i="7"/>
  <c r="K18" i="7"/>
  <c r="K17" i="7"/>
  <c r="K16" i="7"/>
  <c r="K15" i="7"/>
  <c r="K11" i="7"/>
  <c r="K10" i="7"/>
  <c r="K9" i="7"/>
  <c r="K8" i="7"/>
  <c r="K7" i="7"/>
  <c r="K6" i="7"/>
  <c r="K5" i="7"/>
  <c r="E41" i="6"/>
  <c r="D41" i="6"/>
  <c r="E40" i="6"/>
  <c r="D40" i="6"/>
  <c r="E39" i="6"/>
  <c r="D39" i="6"/>
  <c r="E33" i="6"/>
  <c r="D33" i="6"/>
  <c r="J20" i="6"/>
  <c r="I20" i="6"/>
  <c r="J19" i="6"/>
  <c r="I19" i="6"/>
  <c r="E18" i="6"/>
  <c r="D18" i="6"/>
  <c r="E13" i="6"/>
  <c r="D13" i="6"/>
  <c r="J12" i="6"/>
  <c r="I12" i="6"/>
  <c r="J10" i="6"/>
  <c r="I10" i="6"/>
  <c r="E10" i="6"/>
  <c r="D10" i="6"/>
  <c r="J9" i="6"/>
  <c r="I9" i="6"/>
  <c r="J8" i="6"/>
  <c r="I8" i="6"/>
  <c r="J7" i="6"/>
  <c r="I7" i="6"/>
  <c r="E7" i="6"/>
  <c r="D7" i="6"/>
  <c r="W15" i="4" l="1"/>
  <c r="J18" i="5"/>
  <c r="I18" i="5"/>
  <c r="H18" i="5"/>
  <c r="G18" i="5"/>
  <c r="F18" i="5"/>
  <c r="E18" i="5"/>
  <c r="D18" i="5"/>
  <c r="V15" i="5"/>
  <c r="U15" i="5"/>
  <c r="T15" i="5"/>
  <c r="S15" i="5"/>
  <c r="R15" i="5"/>
  <c r="Q15" i="5"/>
  <c r="P15" i="5"/>
  <c r="K15" i="5"/>
  <c r="V12" i="5"/>
  <c r="U12" i="5"/>
  <c r="T12" i="5"/>
  <c r="S12" i="5"/>
  <c r="R12" i="5"/>
  <c r="Q12" i="5"/>
  <c r="P12" i="5"/>
  <c r="K12" i="5"/>
  <c r="V9" i="5"/>
  <c r="U9" i="5"/>
  <c r="T9" i="5"/>
  <c r="S9" i="5"/>
  <c r="R9" i="5"/>
  <c r="Q9" i="5"/>
  <c r="P9" i="5"/>
  <c r="K9" i="5"/>
  <c r="V6" i="5"/>
  <c r="U6" i="5"/>
  <c r="T6" i="5"/>
  <c r="S6" i="5"/>
  <c r="R6" i="5"/>
  <c r="Q6" i="5"/>
  <c r="P6" i="5"/>
  <c r="K6" i="5"/>
  <c r="K9" i="4"/>
  <c r="K6" i="4"/>
  <c r="U12" i="4"/>
  <c r="U18" i="4" s="1"/>
  <c r="T12" i="4"/>
  <c r="S12" i="4"/>
  <c r="S18" i="4" s="1"/>
  <c r="R12" i="4"/>
  <c r="R18" i="4" s="1"/>
  <c r="Q12" i="4"/>
  <c r="Q18" i="4" s="1"/>
  <c r="P12" i="4"/>
  <c r="P18" i="4" s="1"/>
  <c r="V9" i="4"/>
  <c r="U9" i="4"/>
  <c r="T9" i="4"/>
  <c r="S9" i="4"/>
  <c r="R9" i="4"/>
  <c r="Q9" i="4"/>
  <c r="P9" i="4"/>
  <c r="V6" i="4"/>
  <c r="U6" i="4"/>
  <c r="T6" i="4"/>
  <c r="S6" i="4"/>
  <c r="R6" i="4"/>
  <c r="Q6" i="4"/>
  <c r="P6" i="4"/>
  <c r="J19" i="3"/>
  <c r="I19" i="3"/>
  <c r="H19" i="3"/>
  <c r="G19" i="3"/>
  <c r="F19" i="3"/>
  <c r="E19" i="3"/>
  <c r="D19" i="3"/>
  <c r="T18" i="4" l="1"/>
  <c r="J19" i="5"/>
  <c r="S18" i="5"/>
  <c r="W12" i="5"/>
  <c r="W9" i="5"/>
  <c r="V18" i="5"/>
  <c r="Q18" i="5"/>
  <c r="U18" i="5"/>
  <c r="T18" i="5"/>
  <c r="R18" i="5"/>
  <c r="K18" i="5"/>
  <c r="W6" i="5"/>
  <c r="V19" i="5" s="1"/>
  <c r="P18" i="5"/>
  <c r="W15" i="5"/>
  <c r="K18" i="4"/>
  <c r="W9" i="4"/>
  <c r="W6" i="4"/>
  <c r="K12" i="4"/>
  <c r="J19" i="4" s="1"/>
  <c r="K20" i="4" s="1"/>
  <c r="V12" i="4"/>
  <c r="V18" i="4" s="1"/>
  <c r="V10" i="3"/>
  <c r="U10" i="3"/>
  <c r="T10" i="3"/>
  <c r="S10" i="3"/>
  <c r="R10" i="3"/>
  <c r="Q10" i="3"/>
  <c r="P10" i="3"/>
  <c r="K10" i="3"/>
  <c r="U16" i="3"/>
  <c r="T16" i="3"/>
  <c r="S16" i="3"/>
  <c r="R16" i="3"/>
  <c r="Q16" i="3"/>
  <c r="P16" i="3"/>
  <c r="K16" i="3"/>
  <c r="V16" i="3"/>
  <c r="U13" i="3"/>
  <c r="T13" i="3"/>
  <c r="S13" i="3"/>
  <c r="R13" i="3"/>
  <c r="Q13" i="3"/>
  <c r="P13" i="3"/>
  <c r="K13" i="3"/>
  <c r="V13" i="3"/>
  <c r="U7" i="3"/>
  <c r="T7" i="3"/>
  <c r="S7" i="3"/>
  <c r="R7" i="3"/>
  <c r="Q7" i="3"/>
  <c r="P7" i="3"/>
  <c r="K7" i="3"/>
  <c r="V7" i="3"/>
  <c r="K19" i="4" l="1"/>
  <c r="K19" i="5"/>
  <c r="K20" i="5"/>
  <c r="J20" i="3"/>
  <c r="V20" i="3" s="1"/>
  <c r="V19" i="4"/>
  <c r="W18" i="5"/>
  <c r="W12" i="4"/>
  <c r="W18" i="4"/>
  <c r="V19" i="3"/>
  <c r="U19" i="3"/>
  <c r="P19" i="3"/>
  <c r="T19" i="3"/>
  <c r="R19" i="3"/>
  <c r="Q19" i="3"/>
  <c r="S19" i="3"/>
  <c r="W10" i="3"/>
  <c r="M10" i="3" s="1"/>
  <c r="K19" i="3"/>
  <c r="W13" i="3"/>
  <c r="M13" i="3" s="1"/>
  <c r="W16" i="3"/>
  <c r="M16" i="3" s="1"/>
  <c r="W7" i="3"/>
  <c r="M7" i="3" s="1"/>
  <c r="W19" i="4" l="1"/>
  <c r="W20" i="4"/>
  <c r="W20" i="5"/>
  <c r="W19" i="5"/>
  <c r="K21" i="3"/>
  <c r="K20" i="3"/>
  <c r="W19" i="3"/>
  <c r="W20" i="3" s="1"/>
  <c r="W21" i="3" l="1"/>
  <c r="M19" i="3"/>
  <c r="M21" i="3"/>
  <c r="M20" i="3"/>
</calcChain>
</file>

<file path=xl/sharedStrings.xml><?xml version="1.0" encoding="utf-8"?>
<sst xmlns="http://schemas.openxmlformats.org/spreadsheetml/2006/main" count="461" uniqueCount="73">
  <si>
    <t>slice scoring</t>
  </si>
  <si>
    <t>I1</t>
  </si>
  <si>
    <t>I2</t>
  </si>
  <si>
    <t>C</t>
  </si>
  <si>
    <t>P3</t>
  </si>
  <si>
    <t>P4</t>
  </si>
  <si>
    <t>M1</t>
  </si>
  <si>
    <t>M2</t>
  </si>
  <si>
    <t>total</t>
  </si>
  <si>
    <r>
      <t xml:space="preserve">2 ≤ X </t>
    </r>
    <r>
      <rPr>
        <sz val="11"/>
        <color theme="1"/>
        <rFont val="Calibri"/>
        <family val="2"/>
      </rPr>
      <t xml:space="preserve">≤ </t>
    </r>
    <r>
      <rPr>
        <sz val="11"/>
        <color theme="1"/>
        <rFont val="Calibri"/>
        <family val="2"/>
        <scheme val="minor"/>
      </rPr>
      <t>3</t>
    </r>
  </si>
  <si>
    <t>3 &lt; X &lt; 4</t>
  </si>
  <si>
    <t>4 ≤ X &lt; 5</t>
  </si>
  <si>
    <t>5 ≤ X &lt; 6</t>
  </si>
  <si>
    <t>6 ≤ X &lt; 7</t>
  </si>
  <si>
    <t>7 ≤ X &lt; 8</t>
  </si>
  <si>
    <t>8 ≤ X</t>
  </si>
  <si>
    <t>0 ≤ X &lt; 1</t>
  </si>
  <si>
    <t>1 ≤ X &lt; 2</t>
  </si>
  <si>
    <t>scoring on slices</t>
  </si>
  <si>
    <t>scoring with radiographic estimations from slices</t>
  </si>
  <si>
    <t>tooth</t>
  </si>
  <si>
    <t>score</t>
  </si>
  <si>
    <t>min</t>
  </si>
  <si>
    <t>max</t>
  </si>
  <si>
    <t>obs 1</t>
  </si>
  <si>
    <t>obs 2</t>
  </si>
  <si>
    <t>obs 3</t>
  </si>
  <si>
    <t>obs 4</t>
  </si>
  <si>
    <t>average</t>
  </si>
  <si>
    <t>years</t>
  </si>
  <si>
    <t>2 std</t>
  </si>
  <si>
    <t>age estimation in years following chimpanzee model based on Kuykendall regression without M3</t>
  </si>
  <si>
    <t>radiographic score conversion</t>
  </si>
  <si>
    <t>radiographic scoring conversion</t>
  </si>
  <si>
    <t>comparison slice / radio on chimpanzees</t>
  </si>
  <si>
    <t>comparison slice / radio on humans</t>
  </si>
  <si>
    <t>slices</t>
  </si>
  <si>
    <t>radio</t>
  </si>
  <si>
    <t>All the chimpanzees and humans are from the osteological collection of the Max Planck Institute for Evolutionary Anthropology in Leipzig</t>
  </si>
  <si>
    <t>thick enamel model (calibrated on modern humans)</t>
  </si>
  <si>
    <t>thin enamel model (calibrated on chimpanzees)</t>
  </si>
  <si>
    <t>3.5 ≤ X &lt; 4</t>
  </si>
  <si>
    <t>1 ≤ X &lt; 3</t>
  </si>
  <si>
    <r>
      <t>3 ≤ X &lt;</t>
    </r>
    <r>
      <rPr>
        <sz val="11"/>
        <color theme="1"/>
        <rFont val="Calibri"/>
        <family val="2"/>
      </rPr>
      <t xml:space="preserve"> </t>
    </r>
    <r>
      <rPr>
        <sz val="11"/>
        <color theme="1"/>
        <rFont val="Calibri"/>
        <family val="2"/>
        <scheme val="minor"/>
      </rPr>
      <t>3.5</t>
    </r>
  </si>
  <si>
    <t>please note that slices scoring of 2 and 2.5 converts in score 2 in radiographs</t>
  </si>
  <si>
    <t>please note that slices scoring of 2 and 2.5 converts in score 1 in radiographs</t>
  </si>
  <si>
    <t>M3</t>
  </si>
  <si>
    <t>slices conversion</t>
  </si>
  <si>
    <t>Conversion scale from slice score to radiographic score: model for thick enamel on the left (based on observations on humans), model for thin enamel on the right (based on chimpanzee)</t>
  </si>
  <si>
    <t>Intensity of the blue color on the graph corresponds to the number of occurrence of a given score.</t>
  </si>
  <si>
    <t>Comparative dental scoring based on slices and radiographs: all observations for chimpanzees and humans ordered (columns 1-2 of each table) and summarised by slice score</t>
  </si>
  <si>
    <t>Slice-based dental scoring of lower teeth of DIK-1-1, combining 4 observators (left). Conversion into radiographic scoring (right). Application of Kuykendall chimpanzee regression model for equivalent age at death determination assuming overall developmental pattern and speed of Australopithecus afarensis to be close to modern chimpanzees.</t>
  </si>
  <si>
    <t>Slice-based dental scoring of upper teeth of DIK-1-1, combining 4 observators (left). Conversion into radiographic scoring (right). Upper and lower teeth dental scores are very close for Dik1-1, both for slice scoring (22.9 and 22.6 respectively) and for radiographic scoring (19.0 and 19.25 respectively)</t>
  </si>
  <si>
    <t>NB: score of the M2 is unknown. It is estimated based on general similarity with DIK-1-1 to be equivalent to its UM2 score.</t>
  </si>
  <si>
    <r>
      <t>Chimpanzees (</t>
    </r>
    <r>
      <rPr>
        <i/>
        <sz val="11"/>
        <color theme="1"/>
        <rFont val="Calibri"/>
        <family val="2"/>
        <scheme val="minor"/>
      </rPr>
      <t>Pan troglodytes verus</t>
    </r>
    <r>
      <rPr>
        <sz val="11"/>
        <color theme="1"/>
        <rFont val="Calibri"/>
        <family val="2"/>
        <scheme val="minor"/>
      </rPr>
      <t xml:space="preserve">) are from the Tai Forest in Ivory Coast </t>
    </r>
  </si>
  <si>
    <t>Slice-based dental scoring of upper teeth of AL333-105, combining 3 observators (left). Conversion into radiographic scoring (right). Results are very close to those obtained for Dik1-1 upper teeth, but the scoring of slices (more precise and accurate than the radiographic converted score), indicates that this individual is either same age or slightly younger than Dik1-1.</t>
  </si>
  <si>
    <t>all observations</t>
  </si>
  <si>
    <t>observation classes</t>
  </si>
  <si>
    <t>See worksheet "3 conversion accuracy" for the original scorings of each specimen</t>
  </si>
  <si>
    <t>Ptv  06/37 (11798)</t>
  </si>
  <si>
    <t>Hs  ULAC_477</t>
  </si>
  <si>
    <t>Hs  JJH_PC1</t>
  </si>
  <si>
    <t>lower teeth</t>
  </si>
  <si>
    <t>upper teeth</t>
  </si>
  <si>
    <t>slices scoring on lower teeth</t>
  </si>
  <si>
    <t>real radiographic scoring on lower teeth</t>
  </si>
  <si>
    <t>slices to radiograph scoring conversion on lower teeth</t>
  </si>
  <si>
    <t>NB: No variability between the 4 observers, then the slice scoring variability was applied to the radiographic scores</t>
  </si>
  <si>
    <r>
      <t xml:space="preserve">Test of scoring accuracy between real radiographic scoring, and radiographic scoring obtained by conversion of slice scoring. First graph shows the total dentition scores, and the second graph the individual scores. </t>
    </r>
    <r>
      <rPr>
        <i/>
        <sz val="11"/>
        <color theme="1"/>
        <rFont val="Calibri"/>
        <family val="2"/>
        <scheme val="minor"/>
      </rPr>
      <t>Pan troglodytes verus</t>
    </r>
    <r>
      <rPr>
        <sz val="11"/>
        <color theme="1"/>
        <rFont val="Calibri"/>
        <family val="2"/>
        <scheme val="minor"/>
      </rPr>
      <t xml:space="preserve"> specimens are listed by their accession number at the Max Planck Institute for Evolutionary Anthropology, Leipzig, also giving the former University of Zürich number and name in parentheses.</t>
    </r>
  </si>
  <si>
    <t>Ptv  06/16 (11777, bambou)</t>
  </si>
  <si>
    <t>Ptv  06/45 (13432, Leonardo)</t>
  </si>
  <si>
    <t>Ptv  06/55 (14993, Ophelia)</t>
  </si>
  <si>
    <t>Ptv  06/27 (11788, Piment)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</si>
</sst>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scheme val="minor"/>
    </font>
    <font>
      <b/>
      <sz val="11"/>
      <color theme="1"/>
      <name val="Calibri"/>
      <family val="2"/>
      <scheme val="minor"/>
    </font>
    <font>
      <sz val="14"/>
      <color theme="1"/>
      <name val="Calibri"/>
      <family val="2"/>
      <scheme val="minor"/>
    </font>
    <font>
      <sz val="11"/>
      <color theme="1"/>
      <name val="Calibri"/>
      <family val="2"/>
    </font>
    <font>
      <i/>
      <sz val="11"/>
      <color rgb="FFFF0000"/>
      <name val="Calibri"/>
      <family val="2"/>
      <scheme val="minor"/>
    </font>
    <font>
      <sz val="11"/>
      <name val="Calibri"/>
      <family val="2"/>
      <scheme val="minor"/>
    </font>
    <font>
      <i/>
      <sz val="11"/>
      <name val="Calibri"/>
      <family val="2"/>
      <scheme val="minor"/>
    </font>
    <font>
      <b/>
      <sz val="12"/>
      <color theme="1"/>
      <name val="Calibri"/>
      <family val="2"/>
      <scheme val="minor"/>
    </font>
    <font>
      <sz val="9"/>
      <color theme="1"/>
      <name val="Calibri"/>
      <family val="2"/>
      <scheme val="minor"/>
    </font>
    <font>
      <sz val="11"/>
      <color rgb="FFFF0000"/>
      <name val="Calibri"/>
      <family val="2"/>
      <scheme val="minor"/>
    </font>
    <font>
      <i/>
      <sz val="11"/>
      <color theme="1"/>
      <name val="Calibri"/>
      <family val="2"/>
      <scheme val="minor"/>
    </font>
  </fonts>
  <fills count="3">
    <fill>
      <patternFill patternType="none"/>
    </fill>
    <fill>
      <patternFill patternType="gray125"/>
    </fill>
    <fill>
      <patternFill patternType="solid">
        <fgColor rgb="FFFFFF00"/>
        <bgColor indexed="64"/>
      </patternFill>
    </fill>
  </fills>
  <borders count="4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s>
  <cellStyleXfs count="1">
    <xf numFmtId="0" fontId="0" fillId="0" borderId="0"/>
  </cellStyleXfs>
  <cellXfs count="140">
    <xf numFmtId="0" fontId="0" fillId="0" borderId="0" xfId="0"/>
    <xf numFmtId="0" fontId="0" fillId="0" borderId="0" xfId="0"/>
    <xf numFmtId="0" fontId="0" fillId="0" borderId="4" xfId="0" applyBorder="1" applyAlignment="1">
      <alignment horizontal="center" vertical="center" wrapText="1"/>
    </xf>
    <xf numFmtId="0" fontId="0" fillId="0" borderId="0" xfId="0" applyAlignment="1">
      <alignment wrapText="1"/>
    </xf>
    <xf numFmtId="0" fontId="0" fillId="0" borderId="2" xfId="0" applyFont="1" applyBorder="1" applyAlignment="1">
      <alignment horizontal="center" vertical="center"/>
    </xf>
    <xf numFmtId="0" fontId="0" fillId="0" borderId="1" xfId="0" applyBorder="1" applyAlignment="1">
      <alignment horizontal="center" vertical="center" wrapText="1"/>
    </xf>
    <xf numFmtId="164" fontId="1" fillId="0" borderId="0" xfId="0" applyNumberFormat="1" applyFont="1" applyAlignment="1">
      <alignment horizontal="left" indent="3"/>
    </xf>
    <xf numFmtId="0" fontId="0" fillId="0" borderId="5" xfId="0" applyBorder="1" applyAlignment="1">
      <alignment horizontal="center"/>
    </xf>
    <xf numFmtId="0" fontId="0" fillId="0" borderId="2" xfId="0" applyBorder="1" applyAlignment="1">
      <alignment horizontal="center"/>
    </xf>
    <xf numFmtId="0" fontId="0" fillId="0" borderId="6" xfId="0" applyBorder="1" applyAlignment="1">
      <alignment horizontal="center"/>
    </xf>
    <xf numFmtId="0" fontId="0" fillId="0" borderId="3" xfId="0" applyBorder="1" applyAlignment="1">
      <alignment horizontal="center"/>
    </xf>
    <xf numFmtId="0" fontId="0" fillId="0" borderId="0" xfId="0" applyAlignment="1">
      <alignment horizontal="center"/>
    </xf>
    <xf numFmtId="164" fontId="0" fillId="0" borderId="5" xfId="0" applyNumberFormat="1" applyFont="1" applyBorder="1" applyAlignment="1">
      <alignment horizontal="center" vertical="center"/>
    </xf>
    <xf numFmtId="164" fontId="0" fillId="0" borderId="6" xfId="0" applyNumberFormat="1" applyFont="1" applyBorder="1" applyAlignment="1">
      <alignment horizontal="center" vertical="center"/>
    </xf>
    <xf numFmtId="0" fontId="0" fillId="0" borderId="3" xfId="0" applyFont="1" applyBorder="1" applyAlignment="1">
      <alignment horizontal="center" vertical="center"/>
    </xf>
    <xf numFmtId="2" fontId="1" fillId="0" borderId="0" xfId="0" applyNumberFormat="1" applyFont="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Font="1" applyBorder="1" applyAlignment="1">
      <alignment horizontal="center" vertical="center"/>
    </xf>
    <xf numFmtId="0" fontId="0" fillId="0" borderId="12" xfId="0" applyBorder="1" applyAlignment="1">
      <alignment horizontal="center"/>
    </xf>
    <xf numFmtId="0" fontId="0" fillId="0" borderId="11" xfId="0" applyBorder="1" applyAlignment="1">
      <alignment horizontal="center"/>
    </xf>
    <xf numFmtId="0" fontId="0" fillId="0" borderId="12" xfId="0" applyFont="1" applyBorder="1" applyAlignment="1">
      <alignment horizontal="center"/>
    </xf>
    <xf numFmtId="164" fontId="0" fillId="0" borderId="10" xfId="0" applyNumberFormat="1" applyBorder="1" applyAlignment="1">
      <alignment horizontal="center"/>
    </xf>
    <xf numFmtId="0" fontId="5" fillId="0" borderId="0" xfId="0" applyFont="1"/>
    <xf numFmtId="0" fontId="5" fillId="0" borderId="13" xfId="0" applyFont="1" applyBorder="1" applyAlignment="1">
      <alignment horizontal="center"/>
    </xf>
    <xf numFmtId="0" fontId="6" fillId="0" borderId="14" xfId="0" applyFont="1" applyBorder="1" applyAlignment="1">
      <alignment horizontal="center"/>
    </xf>
    <xf numFmtId="2" fontId="0" fillId="0" borderId="0" xfId="0" applyNumberFormat="1" applyFont="1" applyFill="1" applyAlignment="1">
      <alignment horizontal="center"/>
    </xf>
    <xf numFmtId="0" fontId="2" fillId="0" borderId="0" xfId="0" applyFont="1" applyAlignment="1">
      <alignment vertical="center" textRotation="90"/>
    </xf>
    <xf numFmtId="0" fontId="2" fillId="0" borderId="0" xfId="0" applyFont="1" applyBorder="1" applyAlignment="1">
      <alignment vertical="center" textRotation="90"/>
    </xf>
    <xf numFmtId="0" fontId="0" fillId="0" borderId="0" xfId="0" applyBorder="1"/>
    <xf numFmtId="0" fontId="1" fillId="0" borderId="0" xfId="0" applyFont="1" applyBorder="1" applyAlignment="1">
      <alignment horizontal="center" vertical="center"/>
    </xf>
    <xf numFmtId="0" fontId="1" fillId="0" borderId="0" xfId="0" applyFont="1" applyBorder="1" applyAlignment="1">
      <alignment horizontal="center" vertical="center" wrapText="1"/>
    </xf>
    <xf numFmtId="0" fontId="0" fillId="0" borderId="15" xfId="0" applyFont="1" applyBorder="1" applyAlignment="1">
      <alignment horizontal="center" vertical="center"/>
    </xf>
    <xf numFmtId="0" fontId="0" fillId="0" borderId="16" xfId="0" applyBorder="1" applyAlignment="1">
      <alignment horizontal="center"/>
    </xf>
    <xf numFmtId="0" fontId="0" fillId="0" borderId="17" xfId="0" applyBorder="1" applyAlignment="1">
      <alignment horizontal="center"/>
    </xf>
    <xf numFmtId="0" fontId="0" fillId="0" borderId="19" xfId="0" applyBorder="1" applyAlignment="1">
      <alignment horizontal="center"/>
    </xf>
    <xf numFmtId="0" fontId="5" fillId="0" borderId="20" xfId="0" applyFont="1"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1" xfId="0" applyFill="1" applyBorder="1" applyAlignment="1">
      <alignment horizontal="center"/>
    </xf>
    <xf numFmtId="0" fontId="0" fillId="0" borderId="8" xfId="0" applyFill="1" applyBorder="1" applyAlignment="1">
      <alignment horizontal="center"/>
    </xf>
    <xf numFmtId="0" fontId="0" fillId="0" borderId="22" xfId="0" applyFill="1" applyBorder="1" applyAlignment="1">
      <alignment horizontal="center"/>
    </xf>
    <xf numFmtId="0" fontId="0" fillId="0" borderId="0" xfId="0" applyAlignment="1">
      <alignment horizontal="right"/>
    </xf>
    <xf numFmtId="0" fontId="1" fillId="0" borderId="18" xfId="0" applyFont="1" applyBorder="1" applyAlignment="1">
      <alignment horizontal="center"/>
    </xf>
    <xf numFmtId="0" fontId="1" fillId="0" borderId="12" xfId="0" applyFont="1" applyBorder="1" applyAlignment="1">
      <alignment horizontal="center"/>
    </xf>
    <xf numFmtId="2" fontId="7" fillId="2" borderId="1" xfId="0" applyNumberFormat="1" applyFont="1" applyFill="1" applyBorder="1" applyAlignment="1">
      <alignment horizontal="center"/>
    </xf>
    <xf numFmtId="0" fontId="4" fillId="0" borderId="22" xfId="0" applyFont="1" applyBorder="1" applyAlignment="1">
      <alignment horizontal="center"/>
    </xf>
    <xf numFmtId="0" fontId="2" fillId="0" borderId="0" xfId="0" applyFont="1" applyAlignment="1">
      <alignment vertical="center" wrapText="1"/>
    </xf>
    <xf numFmtId="0" fontId="0" fillId="0" borderId="0" xfId="0" applyAlignment="1">
      <alignment vertical="center" wrapText="1"/>
    </xf>
    <xf numFmtId="0" fontId="0" fillId="0" borderId="0" xfId="0" applyBorder="1" applyAlignment="1">
      <alignment horizontal="center"/>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0" fillId="0" borderId="29" xfId="0" applyFill="1" applyBorder="1" applyAlignment="1">
      <alignment horizontal="center"/>
    </xf>
    <xf numFmtId="0" fontId="0" fillId="0" borderId="19" xfId="0" applyFill="1" applyBorder="1" applyAlignment="1">
      <alignment horizontal="center"/>
    </xf>
    <xf numFmtId="0" fontId="0" fillId="0" borderId="20" xfId="0" applyFill="1" applyBorder="1" applyAlignment="1">
      <alignment horizont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30" xfId="0" applyBorder="1" applyAlignment="1">
      <alignment horizontal="center"/>
    </xf>
    <xf numFmtId="0" fontId="0" fillId="0" borderId="31" xfId="0" applyFill="1" applyBorder="1" applyAlignment="1">
      <alignment horizontal="center"/>
    </xf>
    <xf numFmtId="0" fontId="0" fillId="0" borderId="30" xfId="0" applyFill="1" applyBorder="1" applyAlignment="1">
      <alignment horizont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32" xfId="0" applyBorder="1" applyAlignment="1">
      <alignment horizontal="center"/>
    </xf>
    <xf numFmtId="0" fontId="0" fillId="0" borderId="33" xfId="0" applyBorder="1" applyAlignment="1">
      <alignment horizontal="center"/>
    </xf>
    <xf numFmtId="0" fontId="0" fillId="0" borderId="4" xfId="0" applyBorder="1" applyAlignment="1">
      <alignment horizontal="center"/>
    </xf>
    <xf numFmtId="0" fontId="0" fillId="0" borderId="34" xfId="0" applyBorder="1" applyAlignment="1">
      <alignment horizontal="center"/>
    </xf>
    <xf numFmtId="0" fontId="0" fillId="0" borderId="1"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0" fillId="0" borderId="35" xfId="0" applyBorder="1" applyAlignment="1">
      <alignment horizontal="center"/>
    </xf>
    <xf numFmtId="0" fontId="0" fillId="0" borderId="23" xfId="0" applyBorder="1" applyAlignment="1">
      <alignment horizontal="center"/>
    </xf>
    <xf numFmtId="0" fontId="0" fillId="0" borderId="23" xfId="0" applyFill="1" applyBorder="1" applyAlignment="1">
      <alignment horizontal="center"/>
    </xf>
    <xf numFmtId="0" fontId="0" fillId="0" borderId="24" xfId="0" applyFill="1" applyBorder="1" applyAlignment="1">
      <alignment horizontal="center"/>
    </xf>
    <xf numFmtId="0" fontId="0" fillId="0" borderId="25" xfId="0" applyFill="1" applyBorder="1" applyAlignment="1">
      <alignment horizontal="center"/>
    </xf>
    <xf numFmtId="0" fontId="0" fillId="0" borderId="35" xfId="0" applyFill="1" applyBorder="1" applyAlignment="1">
      <alignment horizontal="center"/>
    </xf>
    <xf numFmtId="0" fontId="0" fillId="0" borderId="0" xfId="0" applyFill="1" applyBorder="1" applyAlignment="1">
      <alignment horizontal="center"/>
    </xf>
    <xf numFmtId="0" fontId="0" fillId="0" borderId="36" xfId="0" applyBorder="1" applyAlignment="1">
      <alignment horizontal="center"/>
    </xf>
    <xf numFmtId="0" fontId="0" fillId="0" borderId="37" xfId="0" applyBorder="1" applyAlignment="1">
      <alignment horizontal="center"/>
    </xf>
    <xf numFmtId="0" fontId="0" fillId="0" borderId="36" xfId="0" applyFill="1" applyBorder="1" applyAlignment="1">
      <alignment horizontal="center"/>
    </xf>
    <xf numFmtId="0" fontId="0" fillId="0" borderId="37" xfId="0" applyFill="1" applyBorder="1" applyAlignment="1">
      <alignment horizontal="center"/>
    </xf>
    <xf numFmtId="0" fontId="0" fillId="0" borderId="3" xfId="0" applyFill="1" applyBorder="1" applyAlignment="1">
      <alignment horizontal="center"/>
    </xf>
    <xf numFmtId="0" fontId="1" fillId="0" borderId="25" xfId="0" applyFont="1" applyFill="1" applyBorder="1" applyAlignment="1">
      <alignment horizontal="center"/>
    </xf>
    <xf numFmtId="0" fontId="1" fillId="0" borderId="2" xfId="0" applyFont="1" applyFill="1" applyBorder="1" applyAlignment="1">
      <alignment horizontal="center"/>
    </xf>
    <xf numFmtId="0" fontId="1" fillId="0" borderId="3" xfId="0" applyFont="1" applyFill="1" applyBorder="1" applyAlignment="1">
      <alignment horizontal="center"/>
    </xf>
    <xf numFmtId="0" fontId="1" fillId="0" borderId="25"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8" fillId="0" borderId="4" xfId="0" applyFont="1" applyBorder="1" applyAlignment="1">
      <alignment horizontal="center" vertical="center" wrapText="1"/>
    </xf>
    <xf numFmtId="0" fontId="0" fillId="0" borderId="38" xfId="0" applyBorder="1" applyAlignment="1">
      <alignment horizontal="center"/>
    </xf>
    <xf numFmtId="0" fontId="0" fillId="0" borderId="18" xfId="0" applyBorder="1" applyAlignment="1">
      <alignment horizontal="center"/>
    </xf>
    <xf numFmtId="0" fontId="8" fillId="0" borderId="1" xfId="0" applyFont="1" applyBorder="1" applyAlignment="1">
      <alignment horizontal="center" vertical="center" wrapText="1"/>
    </xf>
    <xf numFmtId="0" fontId="0" fillId="0" borderId="11" xfId="0" applyFill="1" applyBorder="1" applyAlignment="1">
      <alignment horizontal="center"/>
    </xf>
    <xf numFmtId="0" fontId="0" fillId="0" borderId="39" xfId="0" applyFill="1" applyBorder="1" applyAlignment="1">
      <alignment horizontal="center"/>
    </xf>
    <xf numFmtId="0" fontId="0" fillId="0" borderId="12" xfId="0" applyFill="1" applyBorder="1" applyAlignment="1">
      <alignment horizontal="center"/>
    </xf>
    <xf numFmtId="2" fontId="7" fillId="0" borderId="0" xfId="0" applyNumberFormat="1" applyFont="1" applyFill="1" applyBorder="1" applyAlignment="1">
      <alignment horizontal="center"/>
    </xf>
    <xf numFmtId="0" fontId="0" fillId="0" borderId="21" xfId="0" applyFont="1" applyBorder="1" applyAlignment="1">
      <alignment horizontal="center"/>
    </xf>
    <xf numFmtId="0" fontId="0" fillId="0" borderId="8" xfId="0" applyFont="1" applyBorder="1" applyAlignment="1">
      <alignment horizontal="center"/>
    </xf>
    <xf numFmtId="0" fontId="0" fillId="0" borderId="22" xfId="0" applyFont="1" applyBorder="1" applyAlignment="1">
      <alignment horizontal="center"/>
    </xf>
    <xf numFmtId="164" fontId="1" fillId="0" borderId="18" xfId="0" applyNumberFormat="1" applyFont="1" applyBorder="1" applyAlignment="1">
      <alignment horizontal="center"/>
    </xf>
    <xf numFmtId="164" fontId="1" fillId="0" borderId="12" xfId="0" applyNumberFormat="1" applyFont="1" applyBorder="1" applyAlignment="1">
      <alignment horizontal="center"/>
    </xf>
    <xf numFmtId="2" fontId="1" fillId="2" borderId="12" xfId="0" applyNumberFormat="1" applyFont="1" applyFill="1" applyBorder="1" applyAlignment="1">
      <alignment horizontal="center"/>
    </xf>
    <xf numFmtId="2" fontId="0" fillId="0" borderId="0" xfId="0" applyNumberFormat="1" applyAlignment="1">
      <alignment horizontal="center"/>
    </xf>
    <xf numFmtId="0" fontId="0" fillId="0" borderId="0" xfId="0" applyFill="1"/>
    <xf numFmtId="0" fontId="0" fillId="0" borderId="0" xfId="0" applyFill="1" applyBorder="1" applyAlignment="1">
      <alignment vertical="center" wrapText="1"/>
    </xf>
    <xf numFmtId="1" fontId="9" fillId="0" borderId="10" xfId="0" applyNumberFormat="1" applyFont="1" applyBorder="1" applyAlignment="1">
      <alignment horizontal="center"/>
    </xf>
    <xf numFmtId="0" fontId="4" fillId="0" borderId="14" xfId="0" applyFont="1" applyBorder="1" applyAlignment="1">
      <alignment horizontal="center"/>
    </xf>
    <xf numFmtId="0" fontId="9" fillId="0" borderId="10" xfId="0" applyFont="1" applyBorder="1" applyAlignment="1">
      <alignment horizontal="center"/>
    </xf>
    <xf numFmtId="0" fontId="0" fillId="0" borderId="40" xfId="0" applyBorder="1" applyAlignment="1">
      <alignment horizontal="center"/>
    </xf>
    <xf numFmtId="0" fontId="0" fillId="0" borderId="35" xfId="0" applyBorder="1" applyAlignment="1">
      <alignment horizontal="left"/>
    </xf>
    <xf numFmtId="0" fontId="0" fillId="0" borderId="36" xfId="0" applyBorder="1" applyAlignment="1">
      <alignment horizontal="left"/>
    </xf>
    <xf numFmtId="0" fontId="0" fillId="0" borderId="23" xfId="0" applyBorder="1" applyAlignment="1">
      <alignment horizontal="left"/>
    </xf>
    <xf numFmtId="2" fontId="0" fillId="0" borderId="0" xfId="0" applyNumberFormat="1"/>
    <xf numFmtId="0" fontId="0" fillId="0" borderId="31" xfId="0" applyBorder="1" applyAlignment="1">
      <alignment horizontal="center" vertical="center"/>
    </xf>
    <xf numFmtId="0" fontId="0" fillId="0" borderId="32" xfId="0" applyBorder="1" applyAlignment="1">
      <alignment horizontal="center" wrapText="1"/>
    </xf>
    <xf numFmtId="0" fontId="0" fillId="0" borderId="4" xfId="0" applyBorder="1" applyAlignment="1">
      <alignment horizontal="center" wrapText="1"/>
    </xf>
    <xf numFmtId="0" fontId="0" fillId="0" borderId="0" xfId="0" applyAlignment="1">
      <alignment horizontal="left"/>
    </xf>
    <xf numFmtId="0" fontId="0" fillId="0" borderId="30" xfId="0" applyBorder="1" applyAlignment="1">
      <alignment horizontal="center" vertical="center"/>
    </xf>
    <xf numFmtId="0" fontId="0" fillId="0" borderId="23" xfId="0" applyBorder="1" applyAlignment="1">
      <alignment horizontal="center" wrapText="1"/>
    </xf>
    <xf numFmtId="0" fontId="0" fillId="0" borderId="24" xfId="0" applyBorder="1" applyAlignment="1">
      <alignment horizontal="center" wrapText="1"/>
    </xf>
    <xf numFmtId="0" fontId="0" fillId="0" borderId="25" xfId="0" applyBorder="1" applyAlignment="1">
      <alignment horizontal="center" wrapText="1"/>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0" xfId="0" applyAlignment="1">
      <alignment horizontal="center" vertical="center" wrapText="1"/>
    </xf>
    <xf numFmtId="0" fontId="0" fillId="0" borderId="32" xfId="0" applyBorder="1" applyAlignment="1">
      <alignment horizontal="center"/>
    </xf>
    <xf numFmtId="0" fontId="0" fillId="0" borderId="33" xfId="0" applyBorder="1" applyAlignment="1">
      <alignment horizontal="center"/>
    </xf>
    <xf numFmtId="0" fontId="0" fillId="0" borderId="4"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0" fillId="0" borderId="0" xfId="0" applyAlignment="1">
      <alignment horizontal="left" wrapText="1"/>
    </xf>
    <xf numFmtId="0" fontId="0" fillId="0" borderId="0" xfId="0" applyFill="1" applyBorder="1" applyAlignment="1">
      <alignment horizontal="center" vertical="center" wrapText="1"/>
    </xf>
    <xf numFmtId="0" fontId="2" fillId="0" borderId="0" xfId="0" applyFont="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horizontal="center" vertical="center" wrapText="1"/>
    </xf>
    <xf numFmtId="0" fontId="1" fillId="0" borderId="37"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accuracy of scoring conversion method on total score</a:t>
            </a:r>
          </a:p>
        </c:rich>
      </c:tx>
      <c:layout/>
      <c:overlay val="0"/>
    </c:title>
    <c:autoTitleDeleted val="0"/>
    <c:plotArea>
      <c:layout>
        <c:manualLayout>
          <c:layoutTarget val="inner"/>
          <c:xMode val="edge"/>
          <c:yMode val="edge"/>
          <c:x val="0.12916904095869589"/>
          <c:y val="0.12264212064656027"/>
          <c:w val="0.80861198887967944"/>
          <c:h val="0.71707822111296349"/>
        </c:manualLayout>
      </c:layout>
      <c:scatterChart>
        <c:scatterStyle val="lineMarker"/>
        <c:varyColors val="0"/>
        <c:ser>
          <c:idx val="0"/>
          <c:order val="0"/>
          <c:spPr>
            <a:ln w="28575">
              <a:noFill/>
            </a:ln>
          </c:spPr>
          <c:trendline>
            <c:trendlineType val="linear"/>
            <c:dispRSqr val="1"/>
            <c:dispEq val="1"/>
            <c:trendlineLbl>
              <c:layout>
                <c:manualLayout>
                  <c:x val="-0.26022176067724484"/>
                  <c:y val="2.4119740993105182E-2"/>
                </c:manualLayout>
              </c:layout>
              <c:numFmt formatCode="General" sourceLinked="0"/>
            </c:trendlineLbl>
          </c:trendline>
          <c:xVal>
            <c:numRef>
              <c:f>'3 conversion accuracy'!$K$15:$K$21</c:f>
              <c:numCache>
                <c:formatCode>General</c:formatCode>
                <c:ptCount val="7"/>
                <c:pt idx="0">
                  <c:v>19</c:v>
                </c:pt>
                <c:pt idx="1">
                  <c:v>18</c:v>
                </c:pt>
                <c:pt idx="2">
                  <c:v>32</c:v>
                </c:pt>
                <c:pt idx="3">
                  <c:v>8</c:v>
                </c:pt>
                <c:pt idx="4">
                  <c:v>22</c:v>
                </c:pt>
                <c:pt idx="5">
                  <c:v>19</c:v>
                </c:pt>
                <c:pt idx="6">
                  <c:v>15</c:v>
                </c:pt>
              </c:numCache>
            </c:numRef>
          </c:xVal>
          <c:yVal>
            <c:numRef>
              <c:f>'3 conversion accuracy'!$K$25:$K$31</c:f>
              <c:numCache>
                <c:formatCode>General</c:formatCode>
                <c:ptCount val="7"/>
                <c:pt idx="0">
                  <c:v>18</c:v>
                </c:pt>
                <c:pt idx="1">
                  <c:v>19</c:v>
                </c:pt>
                <c:pt idx="2">
                  <c:v>31</c:v>
                </c:pt>
                <c:pt idx="3">
                  <c:v>8</c:v>
                </c:pt>
                <c:pt idx="4">
                  <c:v>23</c:v>
                </c:pt>
                <c:pt idx="5">
                  <c:v>19</c:v>
                </c:pt>
                <c:pt idx="6">
                  <c:v>15</c:v>
                </c:pt>
              </c:numCache>
            </c:numRef>
          </c:yVal>
          <c:smooth val="0"/>
        </c:ser>
        <c:dLbls>
          <c:showLegendKey val="0"/>
          <c:showVal val="0"/>
          <c:showCatName val="0"/>
          <c:showSerName val="0"/>
          <c:showPercent val="0"/>
          <c:showBubbleSize val="0"/>
        </c:dLbls>
        <c:axId val="77926336"/>
        <c:axId val="77926912"/>
      </c:scatterChart>
      <c:valAx>
        <c:axId val="77926336"/>
        <c:scaling>
          <c:orientation val="minMax"/>
        </c:scaling>
        <c:delete val="0"/>
        <c:axPos val="b"/>
        <c:title>
          <c:tx>
            <c:rich>
              <a:bodyPr/>
              <a:lstStyle/>
              <a:p>
                <a:pPr>
                  <a:defRPr/>
                </a:pPr>
                <a:r>
                  <a:rPr lang="en-GB"/>
                  <a:t>totalradiographic scoring</a:t>
                </a:r>
              </a:p>
            </c:rich>
          </c:tx>
          <c:layout/>
          <c:overlay val="0"/>
        </c:title>
        <c:numFmt formatCode="General" sourceLinked="1"/>
        <c:majorTickMark val="none"/>
        <c:minorTickMark val="none"/>
        <c:tickLblPos val="nextTo"/>
        <c:crossAx val="77926912"/>
        <c:crosses val="autoZero"/>
        <c:crossBetween val="midCat"/>
      </c:valAx>
      <c:valAx>
        <c:axId val="77926912"/>
        <c:scaling>
          <c:orientation val="minMax"/>
        </c:scaling>
        <c:delete val="0"/>
        <c:axPos val="l"/>
        <c:majorGridlines/>
        <c:title>
          <c:tx>
            <c:rich>
              <a:bodyPr/>
              <a:lstStyle/>
              <a:p>
                <a:pPr>
                  <a:defRPr/>
                </a:pPr>
                <a:r>
                  <a:rPr lang="en-GB"/>
                  <a:t>converted total slice scoring</a:t>
                </a:r>
              </a:p>
            </c:rich>
          </c:tx>
          <c:layout/>
          <c:overlay val="0"/>
        </c:title>
        <c:numFmt formatCode="General" sourceLinked="1"/>
        <c:majorTickMark val="none"/>
        <c:minorTickMark val="none"/>
        <c:tickLblPos val="nextTo"/>
        <c:crossAx val="77926336"/>
        <c:crosses val="autoZero"/>
        <c:crossBetween val="midCat"/>
      </c:valAx>
    </c:plotArea>
    <c:plotVisOnly val="1"/>
    <c:dispBlanksAs val="gap"/>
    <c:showDLblsOverMax val="0"/>
  </c:chart>
  <c:printSettings>
    <c:headerFooter/>
    <c:pageMargins b="0.75000000000000178" l="0.70000000000000062" r="0.70000000000000062" t="0.7500000000000017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Accuracy of conversion on individual dental score </a:t>
            </a:r>
          </a:p>
        </c:rich>
      </c:tx>
      <c:layout/>
      <c:overlay val="0"/>
    </c:title>
    <c:autoTitleDeleted val="0"/>
    <c:plotArea>
      <c:layout/>
      <c:scatterChart>
        <c:scatterStyle val="lineMarker"/>
        <c:varyColors val="0"/>
        <c:ser>
          <c:idx val="0"/>
          <c:order val="0"/>
          <c:spPr>
            <a:ln w="28575">
              <a:noFill/>
            </a:ln>
          </c:spPr>
          <c:marker>
            <c:spPr>
              <a:solidFill>
                <a:srgbClr val="4F81BD">
                  <a:alpha val="18000"/>
                </a:srgbClr>
              </a:solidFill>
            </c:spPr>
          </c:marker>
          <c:trendline>
            <c:trendlineType val="linear"/>
            <c:dispRSqr val="1"/>
            <c:dispEq val="1"/>
            <c:trendlineLbl>
              <c:layout>
                <c:manualLayout>
                  <c:x val="-0.22637599853282944"/>
                  <c:y val="4.0580344123651224E-3"/>
                </c:manualLayout>
              </c:layout>
              <c:numFmt formatCode="General" sourceLinked="0"/>
            </c:trendlineLbl>
          </c:trendline>
          <c:xVal>
            <c:numRef>
              <c:f>'3 conversion accuracy'!$C$35:$C$90</c:f>
              <c:numCache>
                <c:formatCode>General</c:formatCode>
                <c:ptCount val="56"/>
                <c:pt idx="0">
                  <c:v>3</c:v>
                </c:pt>
                <c:pt idx="1">
                  <c:v>3</c:v>
                </c:pt>
                <c:pt idx="2">
                  <c:v>4</c:v>
                </c:pt>
                <c:pt idx="3">
                  <c:v>2</c:v>
                </c:pt>
                <c:pt idx="4">
                  <c:v>3</c:v>
                </c:pt>
                <c:pt idx="5">
                  <c:v>3</c:v>
                </c:pt>
                <c:pt idx="6">
                  <c:v>3</c:v>
                </c:pt>
                <c:pt idx="7">
                  <c:v>3</c:v>
                </c:pt>
                <c:pt idx="8">
                  <c:v>3</c:v>
                </c:pt>
                <c:pt idx="9">
                  <c:v>4</c:v>
                </c:pt>
                <c:pt idx="10">
                  <c:v>2</c:v>
                </c:pt>
                <c:pt idx="11">
                  <c:v>3</c:v>
                </c:pt>
                <c:pt idx="12">
                  <c:v>3</c:v>
                </c:pt>
                <c:pt idx="13">
                  <c:v>3</c:v>
                </c:pt>
                <c:pt idx="14">
                  <c:v>3</c:v>
                </c:pt>
                <c:pt idx="15">
                  <c:v>3</c:v>
                </c:pt>
                <c:pt idx="16">
                  <c:v>3</c:v>
                </c:pt>
                <c:pt idx="17">
                  <c:v>1</c:v>
                </c:pt>
                <c:pt idx="18">
                  <c:v>3</c:v>
                </c:pt>
                <c:pt idx="19">
                  <c:v>3</c:v>
                </c:pt>
                <c:pt idx="20">
                  <c:v>3</c:v>
                </c:pt>
                <c:pt idx="21">
                  <c:v>2</c:v>
                </c:pt>
                <c:pt idx="22">
                  <c:v>2</c:v>
                </c:pt>
                <c:pt idx="23">
                  <c:v>4</c:v>
                </c:pt>
                <c:pt idx="24">
                  <c:v>0</c:v>
                </c:pt>
                <c:pt idx="25">
                  <c:v>3</c:v>
                </c:pt>
                <c:pt idx="26">
                  <c:v>3</c:v>
                </c:pt>
                <c:pt idx="27">
                  <c:v>2</c:v>
                </c:pt>
                <c:pt idx="28">
                  <c:v>2</c:v>
                </c:pt>
                <c:pt idx="29">
                  <c:v>2</c:v>
                </c:pt>
                <c:pt idx="30">
                  <c:v>4</c:v>
                </c:pt>
                <c:pt idx="31">
                  <c:v>0</c:v>
                </c:pt>
                <c:pt idx="32">
                  <c:v>3</c:v>
                </c:pt>
                <c:pt idx="33">
                  <c:v>1</c:v>
                </c:pt>
                <c:pt idx="34">
                  <c:v>0</c:v>
                </c:pt>
                <c:pt idx="35">
                  <c:v>4</c:v>
                </c:pt>
                <c:pt idx="36">
                  <c:v>4</c:v>
                </c:pt>
                <c:pt idx="37">
                  <c:v>7</c:v>
                </c:pt>
                <c:pt idx="38">
                  <c:v>3</c:v>
                </c:pt>
                <c:pt idx="39">
                  <c:v>4</c:v>
                </c:pt>
                <c:pt idx="40">
                  <c:v>4</c:v>
                </c:pt>
                <c:pt idx="41">
                  <c:v>4</c:v>
                </c:pt>
                <c:pt idx="42">
                  <c:v>2</c:v>
                </c:pt>
                <c:pt idx="43">
                  <c:v>1</c:v>
                </c:pt>
                <c:pt idx="44">
                  <c:v>4</c:v>
                </c:pt>
                <c:pt idx="45">
                  <c:v>0</c:v>
                </c:pt>
                <c:pt idx="46">
                  <c:v>3</c:v>
                </c:pt>
                <c:pt idx="47">
                  <c:v>2</c:v>
                </c:pt>
                <c:pt idx="48">
                  <c:v>0</c:v>
                </c:pt>
                <c:pt idx="49">
                  <c:v>0</c:v>
                </c:pt>
                <c:pt idx="50">
                  <c:v>0</c:v>
                </c:pt>
                <c:pt idx="51">
                  <c:v>2</c:v>
                </c:pt>
                <c:pt idx="52">
                  <c:v>0</c:v>
                </c:pt>
                <c:pt idx="53">
                  <c:v>0</c:v>
                </c:pt>
                <c:pt idx="54">
                  <c:v>0</c:v>
                </c:pt>
                <c:pt idx="55">
                  <c:v>0</c:v>
                </c:pt>
              </c:numCache>
            </c:numRef>
          </c:xVal>
          <c:yVal>
            <c:numRef>
              <c:f>'3 conversion accuracy'!$D$35:$D$90</c:f>
              <c:numCache>
                <c:formatCode>General</c:formatCode>
                <c:ptCount val="56"/>
                <c:pt idx="0">
                  <c:v>3</c:v>
                </c:pt>
                <c:pt idx="1">
                  <c:v>3</c:v>
                </c:pt>
                <c:pt idx="2">
                  <c:v>4</c:v>
                </c:pt>
                <c:pt idx="3">
                  <c:v>2</c:v>
                </c:pt>
                <c:pt idx="4">
                  <c:v>3</c:v>
                </c:pt>
                <c:pt idx="5">
                  <c:v>3</c:v>
                </c:pt>
                <c:pt idx="6">
                  <c:v>3</c:v>
                </c:pt>
                <c:pt idx="7">
                  <c:v>3</c:v>
                </c:pt>
                <c:pt idx="8">
                  <c:v>3</c:v>
                </c:pt>
                <c:pt idx="9">
                  <c:v>4</c:v>
                </c:pt>
                <c:pt idx="10">
                  <c:v>2</c:v>
                </c:pt>
                <c:pt idx="11">
                  <c:v>3</c:v>
                </c:pt>
                <c:pt idx="12">
                  <c:v>3</c:v>
                </c:pt>
                <c:pt idx="13">
                  <c:v>3</c:v>
                </c:pt>
                <c:pt idx="14">
                  <c:v>3</c:v>
                </c:pt>
                <c:pt idx="15">
                  <c:v>3</c:v>
                </c:pt>
                <c:pt idx="16">
                  <c:v>3</c:v>
                </c:pt>
                <c:pt idx="17">
                  <c:v>1</c:v>
                </c:pt>
                <c:pt idx="18">
                  <c:v>3</c:v>
                </c:pt>
                <c:pt idx="19">
                  <c:v>3</c:v>
                </c:pt>
                <c:pt idx="20">
                  <c:v>3</c:v>
                </c:pt>
                <c:pt idx="21">
                  <c:v>2</c:v>
                </c:pt>
                <c:pt idx="22">
                  <c:v>3</c:v>
                </c:pt>
                <c:pt idx="23">
                  <c:v>4</c:v>
                </c:pt>
                <c:pt idx="24">
                  <c:v>0</c:v>
                </c:pt>
                <c:pt idx="25">
                  <c:v>3</c:v>
                </c:pt>
                <c:pt idx="26">
                  <c:v>3</c:v>
                </c:pt>
                <c:pt idx="27">
                  <c:v>2</c:v>
                </c:pt>
                <c:pt idx="28">
                  <c:v>1</c:v>
                </c:pt>
                <c:pt idx="29">
                  <c:v>2</c:v>
                </c:pt>
                <c:pt idx="30">
                  <c:v>4</c:v>
                </c:pt>
                <c:pt idx="31">
                  <c:v>0</c:v>
                </c:pt>
                <c:pt idx="32">
                  <c:v>3</c:v>
                </c:pt>
                <c:pt idx="33">
                  <c:v>1</c:v>
                </c:pt>
                <c:pt idx="34">
                  <c:v>0</c:v>
                </c:pt>
                <c:pt idx="35">
                  <c:v>4</c:v>
                </c:pt>
                <c:pt idx="36">
                  <c:v>4</c:v>
                </c:pt>
                <c:pt idx="37">
                  <c:v>7</c:v>
                </c:pt>
                <c:pt idx="38">
                  <c:v>3</c:v>
                </c:pt>
                <c:pt idx="39">
                  <c:v>5</c:v>
                </c:pt>
                <c:pt idx="40">
                  <c:v>4</c:v>
                </c:pt>
                <c:pt idx="41">
                  <c:v>4</c:v>
                </c:pt>
                <c:pt idx="42">
                  <c:v>2</c:v>
                </c:pt>
                <c:pt idx="43">
                  <c:v>1</c:v>
                </c:pt>
                <c:pt idx="44">
                  <c:v>4</c:v>
                </c:pt>
                <c:pt idx="45">
                  <c:v>0</c:v>
                </c:pt>
                <c:pt idx="46">
                  <c:v>3</c:v>
                </c:pt>
                <c:pt idx="47">
                  <c:v>2</c:v>
                </c:pt>
                <c:pt idx="48">
                  <c:v>0</c:v>
                </c:pt>
                <c:pt idx="49">
                  <c:v>0</c:v>
                </c:pt>
                <c:pt idx="50">
                  <c:v>0</c:v>
                </c:pt>
                <c:pt idx="51">
                  <c:v>1</c:v>
                </c:pt>
                <c:pt idx="52">
                  <c:v>0</c:v>
                </c:pt>
                <c:pt idx="53">
                  <c:v>0</c:v>
                </c:pt>
                <c:pt idx="54">
                  <c:v>0</c:v>
                </c:pt>
                <c:pt idx="55">
                  <c:v>0</c:v>
                </c:pt>
              </c:numCache>
            </c:numRef>
          </c:yVal>
          <c:smooth val="0"/>
        </c:ser>
        <c:dLbls>
          <c:showLegendKey val="0"/>
          <c:showVal val="0"/>
          <c:showCatName val="0"/>
          <c:showSerName val="0"/>
          <c:showPercent val="0"/>
          <c:showBubbleSize val="0"/>
        </c:dLbls>
        <c:axId val="77928640"/>
        <c:axId val="77929216"/>
      </c:scatterChart>
      <c:valAx>
        <c:axId val="77928640"/>
        <c:scaling>
          <c:orientation val="minMax"/>
        </c:scaling>
        <c:delete val="0"/>
        <c:axPos val="b"/>
        <c:title>
          <c:tx>
            <c:rich>
              <a:bodyPr/>
              <a:lstStyle/>
              <a:p>
                <a:pPr>
                  <a:defRPr/>
                </a:pPr>
                <a:r>
                  <a:rPr lang="en-GB"/>
                  <a:t>Radiographic dental scoring</a:t>
                </a:r>
              </a:p>
            </c:rich>
          </c:tx>
          <c:layout/>
          <c:overlay val="0"/>
        </c:title>
        <c:numFmt formatCode="General" sourceLinked="1"/>
        <c:majorTickMark val="none"/>
        <c:minorTickMark val="none"/>
        <c:tickLblPos val="nextTo"/>
        <c:crossAx val="77929216"/>
        <c:crosses val="autoZero"/>
        <c:crossBetween val="midCat"/>
      </c:valAx>
      <c:valAx>
        <c:axId val="77929216"/>
        <c:scaling>
          <c:orientation val="minMax"/>
        </c:scaling>
        <c:delete val="0"/>
        <c:axPos val="l"/>
        <c:majorGridlines/>
        <c:title>
          <c:tx>
            <c:rich>
              <a:bodyPr/>
              <a:lstStyle/>
              <a:p>
                <a:pPr>
                  <a:defRPr/>
                </a:pPr>
                <a:r>
                  <a:rPr lang="en-GB"/>
                  <a:t>converted slices scoring</a:t>
                </a:r>
              </a:p>
            </c:rich>
          </c:tx>
          <c:layout/>
          <c:overlay val="0"/>
        </c:title>
        <c:numFmt formatCode="General" sourceLinked="1"/>
        <c:majorTickMark val="none"/>
        <c:minorTickMark val="none"/>
        <c:tickLblPos val="nextTo"/>
        <c:crossAx val="77928640"/>
        <c:crosses val="autoZero"/>
        <c:crossBetween val="midCat"/>
      </c:valAx>
    </c:plotArea>
    <c:plotVisOnly val="1"/>
    <c:dispBlanksAs val="gap"/>
    <c:showDLblsOverMax val="0"/>
  </c:chart>
  <c:printSettings>
    <c:headerFooter/>
    <c:pageMargins b="0.75000000000000111" l="0.70000000000000062" r="0.70000000000000062" t="0.750000000000001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12</xdr:col>
      <xdr:colOff>0</xdr:colOff>
      <xdr:row>2</xdr:row>
      <xdr:rowOff>0</xdr:rowOff>
    </xdr:from>
    <xdr:to>
      <xdr:col>21</xdr:col>
      <xdr:colOff>22860</xdr:colOff>
      <xdr:row>31</xdr:row>
      <xdr:rowOff>22860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15240</xdr:colOff>
      <xdr:row>33</xdr:row>
      <xdr:rowOff>7620</xdr:rowOff>
    </xdr:from>
    <xdr:to>
      <xdr:col>15</xdr:col>
      <xdr:colOff>571500</xdr:colOff>
      <xdr:row>54</xdr:row>
      <xdr:rowOff>152400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workbookViewId="0">
      <selection activeCell="J12" sqref="J12:J18"/>
    </sheetView>
  </sheetViews>
  <sheetFormatPr defaultColWidth="8.88671875" defaultRowHeight="14.4" x14ac:dyDescent="0.3"/>
  <cols>
    <col min="1" max="1" width="8.88671875" style="1"/>
    <col min="2" max="3" width="13.6640625" style="1" customWidth="1"/>
    <col min="4" max="6" width="8.88671875" style="1"/>
    <col min="7" max="8" width="13.6640625" style="1" customWidth="1"/>
    <col min="9" max="16384" width="8.88671875" style="1"/>
  </cols>
  <sheetData>
    <row r="1" spans="1:18" x14ac:dyDescent="0.3">
      <c r="A1" s="120" t="s">
        <v>50</v>
      </c>
      <c r="B1" s="120"/>
      <c r="C1" s="120"/>
      <c r="D1" s="120"/>
      <c r="E1" s="120"/>
      <c r="F1" s="120"/>
      <c r="G1" s="120"/>
      <c r="H1" s="120"/>
      <c r="I1" s="120"/>
      <c r="J1" s="120"/>
      <c r="K1" s="120"/>
      <c r="L1" s="120"/>
      <c r="M1" s="120"/>
      <c r="N1" s="120"/>
      <c r="O1" s="120"/>
      <c r="P1" s="120"/>
      <c r="Q1" s="120"/>
      <c r="R1" s="120"/>
    </row>
    <row r="3" spans="1:18" ht="15" thickBot="1" x14ac:dyDescent="0.35">
      <c r="B3" s="51"/>
      <c r="C3" s="51"/>
      <c r="D3" s="51"/>
      <c r="E3" s="51"/>
    </row>
    <row r="4" spans="1:18" ht="15" thickBot="1" x14ac:dyDescent="0.35">
      <c r="B4" s="122" t="s">
        <v>34</v>
      </c>
      <c r="C4" s="123"/>
      <c r="D4" s="123"/>
      <c r="E4" s="124"/>
      <c r="G4" s="122" t="s">
        <v>35</v>
      </c>
      <c r="H4" s="123"/>
      <c r="I4" s="123"/>
      <c r="J4" s="124"/>
    </row>
    <row r="5" spans="1:18" ht="15" thickBot="1" x14ac:dyDescent="0.35">
      <c r="B5" s="118" t="s">
        <v>56</v>
      </c>
      <c r="C5" s="119"/>
      <c r="D5" s="118" t="s">
        <v>57</v>
      </c>
      <c r="E5" s="119"/>
      <c r="G5" s="118" t="s">
        <v>56</v>
      </c>
      <c r="H5" s="119"/>
      <c r="I5" s="118" t="s">
        <v>57</v>
      </c>
      <c r="J5" s="119"/>
    </row>
    <row r="6" spans="1:18" ht="15" thickBot="1" x14ac:dyDescent="0.35">
      <c r="B6" s="52" t="s">
        <v>36</v>
      </c>
      <c r="C6" s="53" t="s">
        <v>37</v>
      </c>
      <c r="D6" s="52" t="s">
        <v>36</v>
      </c>
      <c r="E6" s="53" t="s">
        <v>37</v>
      </c>
      <c r="G6" s="52" t="s">
        <v>36</v>
      </c>
      <c r="H6" s="53" t="s">
        <v>37</v>
      </c>
      <c r="I6" s="112" t="s">
        <v>36</v>
      </c>
      <c r="J6" s="53" t="s">
        <v>37</v>
      </c>
    </row>
    <row r="7" spans="1:18" x14ac:dyDescent="0.3">
      <c r="B7" s="54">
        <v>0</v>
      </c>
      <c r="C7" s="55">
        <v>0</v>
      </c>
      <c r="D7" s="125">
        <f>AVERAGE(B7:B9)</f>
        <v>0</v>
      </c>
      <c r="E7" s="126">
        <f>ROUND(AVERAGE(C7:C9),0)</f>
        <v>0</v>
      </c>
      <c r="G7" s="56">
        <v>0</v>
      </c>
      <c r="H7" s="57">
        <v>0</v>
      </c>
      <c r="I7" s="58">
        <f t="shared" ref="I7:J9" si="0">G7</f>
        <v>0</v>
      </c>
      <c r="J7" s="59">
        <f t="shared" si="0"/>
        <v>0</v>
      </c>
    </row>
    <row r="8" spans="1:18" x14ac:dyDescent="0.3">
      <c r="B8" s="60">
        <v>0</v>
      </c>
      <c r="C8" s="61">
        <v>0</v>
      </c>
      <c r="D8" s="121"/>
      <c r="E8" s="117"/>
      <c r="G8" s="62">
        <v>1</v>
      </c>
      <c r="H8" s="61">
        <v>0</v>
      </c>
      <c r="I8" s="63">
        <f t="shared" si="0"/>
        <v>1</v>
      </c>
      <c r="J8" s="64">
        <f t="shared" si="0"/>
        <v>0</v>
      </c>
    </row>
    <row r="9" spans="1:18" x14ac:dyDescent="0.3">
      <c r="B9" s="60">
        <v>0</v>
      </c>
      <c r="C9" s="61">
        <v>0</v>
      </c>
      <c r="D9" s="121"/>
      <c r="E9" s="117"/>
      <c r="G9" s="62">
        <v>2</v>
      </c>
      <c r="H9" s="61">
        <v>1</v>
      </c>
      <c r="I9" s="63">
        <f t="shared" si="0"/>
        <v>2</v>
      </c>
      <c r="J9" s="64">
        <f t="shared" si="0"/>
        <v>1</v>
      </c>
    </row>
    <row r="10" spans="1:18" x14ac:dyDescent="0.3">
      <c r="B10" s="60">
        <v>2.5</v>
      </c>
      <c r="C10" s="61">
        <v>2</v>
      </c>
      <c r="D10" s="121">
        <f>AVERAGE(B10:B12)</f>
        <v>2.5</v>
      </c>
      <c r="E10" s="117">
        <f>ROUND(AVERAGE(C10:C12),0)</f>
        <v>1</v>
      </c>
      <c r="G10" s="62">
        <v>2.5</v>
      </c>
      <c r="H10" s="61">
        <v>2</v>
      </c>
      <c r="I10" s="121">
        <f>AVERAGE(G10:G11)</f>
        <v>2.5</v>
      </c>
      <c r="J10" s="117">
        <f>ROUND(AVERAGE(H10:H11),0)</f>
        <v>2</v>
      </c>
    </row>
    <row r="11" spans="1:18" x14ac:dyDescent="0.3">
      <c r="B11" s="60">
        <v>2.5</v>
      </c>
      <c r="C11" s="61">
        <v>1</v>
      </c>
      <c r="D11" s="121"/>
      <c r="E11" s="117"/>
      <c r="G11" s="62">
        <v>2.5</v>
      </c>
      <c r="H11" s="61">
        <v>2</v>
      </c>
      <c r="I11" s="121"/>
      <c r="J11" s="117"/>
    </row>
    <row r="12" spans="1:18" x14ac:dyDescent="0.3">
      <c r="B12" s="60">
        <v>2.5</v>
      </c>
      <c r="C12" s="61">
        <v>1</v>
      </c>
      <c r="D12" s="121"/>
      <c r="E12" s="117"/>
      <c r="G12" s="62">
        <v>3.5</v>
      </c>
      <c r="H12" s="61">
        <v>3</v>
      </c>
      <c r="I12" s="121">
        <f>AVERAGE(G12:G18)</f>
        <v>3.5</v>
      </c>
      <c r="J12" s="117">
        <f>ROUND(AVERAGE(H12:H18),0)</f>
        <v>3</v>
      </c>
    </row>
    <row r="13" spans="1:18" x14ac:dyDescent="0.3">
      <c r="B13" s="60">
        <v>3</v>
      </c>
      <c r="C13" s="61">
        <v>2</v>
      </c>
      <c r="D13" s="121">
        <f>AVERAGE(B13:B17)</f>
        <v>3</v>
      </c>
      <c r="E13" s="117">
        <f>ROUND(AVERAGE(C13:C17),0)</f>
        <v>2</v>
      </c>
      <c r="G13" s="62">
        <v>3.5</v>
      </c>
      <c r="H13" s="61">
        <v>3</v>
      </c>
      <c r="I13" s="121"/>
      <c r="J13" s="117"/>
    </row>
    <row r="14" spans="1:18" x14ac:dyDescent="0.3">
      <c r="B14" s="60">
        <v>3</v>
      </c>
      <c r="C14" s="61">
        <v>2</v>
      </c>
      <c r="D14" s="121"/>
      <c r="E14" s="117"/>
      <c r="G14" s="62">
        <v>3.5</v>
      </c>
      <c r="H14" s="61">
        <v>3</v>
      </c>
      <c r="I14" s="121"/>
      <c r="J14" s="117"/>
    </row>
    <row r="15" spans="1:18" x14ac:dyDescent="0.3">
      <c r="B15" s="60">
        <v>3</v>
      </c>
      <c r="C15" s="61">
        <v>2</v>
      </c>
      <c r="D15" s="121"/>
      <c r="E15" s="117"/>
      <c r="G15" s="62">
        <v>3.5</v>
      </c>
      <c r="H15" s="61">
        <v>3</v>
      </c>
      <c r="I15" s="121"/>
      <c r="J15" s="117"/>
    </row>
    <row r="16" spans="1:18" x14ac:dyDescent="0.3">
      <c r="B16" s="60">
        <v>3</v>
      </c>
      <c r="C16" s="61">
        <v>2</v>
      </c>
      <c r="D16" s="121"/>
      <c r="E16" s="117"/>
      <c r="G16" s="62">
        <v>3.5</v>
      </c>
      <c r="H16" s="61">
        <v>3</v>
      </c>
      <c r="I16" s="121"/>
      <c r="J16" s="117"/>
    </row>
    <row r="17" spans="2:16" x14ac:dyDescent="0.3">
      <c r="B17" s="60">
        <v>3</v>
      </c>
      <c r="C17" s="61">
        <v>2</v>
      </c>
      <c r="D17" s="121"/>
      <c r="E17" s="117"/>
      <c r="G17" s="62">
        <v>3.5</v>
      </c>
      <c r="H17" s="61">
        <v>3</v>
      </c>
      <c r="I17" s="121"/>
      <c r="J17" s="117"/>
    </row>
    <row r="18" spans="2:16" x14ac:dyDescent="0.3">
      <c r="B18" s="60">
        <v>3.5</v>
      </c>
      <c r="C18" s="61">
        <v>3</v>
      </c>
      <c r="D18" s="121">
        <f>AVERAGE(B18:B32)</f>
        <v>3.5</v>
      </c>
      <c r="E18" s="117">
        <f>ROUND(AVERAGE(C18:C32),0)</f>
        <v>3</v>
      </c>
      <c r="G18" s="62">
        <v>3.5</v>
      </c>
      <c r="H18" s="61">
        <v>3</v>
      </c>
      <c r="I18" s="121"/>
      <c r="J18" s="117"/>
    </row>
    <row r="19" spans="2:16" x14ac:dyDescent="0.3">
      <c r="B19" s="60">
        <v>3.5</v>
      </c>
      <c r="C19" s="61">
        <v>3</v>
      </c>
      <c r="D19" s="121"/>
      <c r="E19" s="117"/>
      <c r="G19" s="62">
        <v>4</v>
      </c>
      <c r="H19" s="61">
        <v>4</v>
      </c>
      <c r="I19" s="63">
        <f>G19</f>
        <v>4</v>
      </c>
      <c r="J19" s="64">
        <f>H19</f>
        <v>4</v>
      </c>
    </row>
    <row r="20" spans="2:16" ht="15" thickBot="1" x14ac:dyDescent="0.35">
      <c r="B20" s="60">
        <v>3.5</v>
      </c>
      <c r="C20" s="61">
        <v>3</v>
      </c>
      <c r="D20" s="121"/>
      <c r="E20" s="117"/>
      <c r="G20" s="41">
        <v>4.5</v>
      </c>
      <c r="H20" s="43">
        <v>4</v>
      </c>
      <c r="I20" s="65">
        <f>G20</f>
        <v>4.5</v>
      </c>
      <c r="J20" s="66">
        <f>H20</f>
        <v>4</v>
      </c>
    </row>
    <row r="21" spans="2:16" x14ac:dyDescent="0.3">
      <c r="B21" s="60">
        <v>3.5</v>
      </c>
      <c r="C21" s="61">
        <v>3</v>
      </c>
      <c r="D21" s="121"/>
      <c r="E21" s="117"/>
    </row>
    <row r="22" spans="2:16" x14ac:dyDescent="0.3">
      <c r="B22" s="60">
        <v>3.5</v>
      </c>
      <c r="C22" s="61">
        <v>3</v>
      </c>
      <c r="D22" s="121"/>
      <c r="E22" s="117"/>
      <c r="G22" s="1" t="s">
        <v>38</v>
      </c>
    </row>
    <row r="23" spans="2:16" x14ac:dyDescent="0.3">
      <c r="B23" s="60">
        <v>3.5</v>
      </c>
      <c r="C23" s="61">
        <v>3</v>
      </c>
      <c r="D23" s="121"/>
      <c r="E23" s="117"/>
      <c r="G23" s="1" t="s">
        <v>54</v>
      </c>
    </row>
    <row r="24" spans="2:16" x14ac:dyDescent="0.3">
      <c r="B24" s="60">
        <v>3.5</v>
      </c>
      <c r="C24" s="61">
        <v>2</v>
      </c>
      <c r="D24" s="121"/>
      <c r="E24" s="117"/>
      <c r="G24" s="1" t="s">
        <v>58</v>
      </c>
    </row>
    <row r="25" spans="2:16" x14ac:dyDescent="0.3">
      <c r="B25" s="60">
        <v>3.5</v>
      </c>
      <c r="C25" s="61">
        <v>3</v>
      </c>
      <c r="D25" s="121"/>
      <c r="E25" s="117"/>
      <c r="G25" s="107"/>
      <c r="H25" s="107"/>
      <c r="I25" s="107"/>
      <c r="J25" s="107"/>
      <c r="K25" s="107"/>
      <c r="L25" s="107"/>
      <c r="M25" s="107"/>
      <c r="N25" s="107"/>
      <c r="O25" s="107"/>
      <c r="P25" s="107"/>
    </row>
    <row r="26" spans="2:16" x14ac:dyDescent="0.3">
      <c r="B26" s="60">
        <v>3.5</v>
      </c>
      <c r="C26" s="61">
        <v>3</v>
      </c>
      <c r="D26" s="121"/>
      <c r="E26" s="117"/>
    </row>
    <row r="27" spans="2:16" x14ac:dyDescent="0.3">
      <c r="B27" s="60">
        <v>3.5</v>
      </c>
      <c r="C27" s="61">
        <v>3</v>
      </c>
      <c r="D27" s="121"/>
      <c r="E27" s="117"/>
    </row>
    <row r="28" spans="2:16" x14ac:dyDescent="0.3">
      <c r="B28" s="60">
        <v>3.5</v>
      </c>
      <c r="C28" s="61">
        <v>3</v>
      </c>
      <c r="D28" s="121"/>
      <c r="E28" s="117"/>
    </row>
    <row r="29" spans="2:16" x14ac:dyDescent="0.3">
      <c r="B29" s="60">
        <v>3.5</v>
      </c>
      <c r="C29" s="61">
        <v>3</v>
      </c>
      <c r="D29" s="121"/>
      <c r="E29" s="117"/>
    </row>
    <row r="30" spans="2:16" x14ac:dyDescent="0.3">
      <c r="B30" s="60">
        <v>3.5</v>
      </c>
      <c r="C30" s="61">
        <v>3</v>
      </c>
      <c r="D30" s="121"/>
      <c r="E30" s="117"/>
    </row>
    <row r="31" spans="2:16" x14ac:dyDescent="0.3">
      <c r="B31" s="60">
        <v>3.5</v>
      </c>
      <c r="C31" s="61">
        <v>3</v>
      </c>
      <c r="D31" s="121"/>
      <c r="E31" s="117"/>
    </row>
    <row r="32" spans="2:16" x14ac:dyDescent="0.3">
      <c r="B32" s="60">
        <v>3.5</v>
      </c>
      <c r="C32" s="61">
        <v>3</v>
      </c>
      <c r="D32" s="121"/>
      <c r="E32" s="117"/>
    </row>
    <row r="33" spans="2:5" x14ac:dyDescent="0.3">
      <c r="B33" s="60">
        <v>4</v>
      </c>
      <c r="C33" s="61">
        <v>4</v>
      </c>
      <c r="D33" s="121">
        <f>AVERAGE(B33:B38)</f>
        <v>4</v>
      </c>
      <c r="E33" s="117">
        <f>ROUND(AVERAGE(C33:C38),0)</f>
        <v>4</v>
      </c>
    </row>
    <row r="34" spans="2:5" x14ac:dyDescent="0.3">
      <c r="B34" s="60">
        <v>4</v>
      </c>
      <c r="C34" s="61">
        <v>4</v>
      </c>
      <c r="D34" s="121"/>
      <c r="E34" s="117"/>
    </row>
    <row r="35" spans="2:5" x14ac:dyDescent="0.3">
      <c r="B35" s="60">
        <v>4</v>
      </c>
      <c r="C35" s="61">
        <v>4</v>
      </c>
      <c r="D35" s="121"/>
      <c r="E35" s="117"/>
    </row>
    <row r="36" spans="2:5" x14ac:dyDescent="0.3">
      <c r="B36" s="60">
        <v>4</v>
      </c>
      <c r="C36" s="61">
        <v>4</v>
      </c>
      <c r="D36" s="121"/>
      <c r="E36" s="117"/>
    </row>
    <row r="37" spans="2:5" x14ac:dyDescent="0.3">
      <c r="B37" s="60">
        <v>4</v>
      </c>
      <c r="C37" s="61">
        <v>4</v>
      </c>
      <c r="D37" s="121"/>
      <c r="E37" s="117"/>
    </row>
    <row r="38" spans="2:5" x14ac:dyDescent="0.3">
      <c r="B38" s="60">
        <v>4</v>
      </c>
      <c r="C38" s="61">
        <v>4</v>
      </c>
      <c r="D38" s="121"/>
      <c r="E38" s="117"/>
    </row>
    <row r="39" spans="2:5" x14ac:dyDescent="0.3">
      <c r="B39" s="60">
        <v>4.5</v>
      </c>
      <c r="C39" s="61">
        <v>4</v>
      </c>
      <c r="D39" s="63">
        <f>B39</f>
        <v>4.5</v>
      </c>
      <c r="E39" s="64">
        <f>ROUND(C39,0)</f>
        <v>4</v>
      </c>
    </row>
    <row r="40" spans="2:5" x14ac:dyDescent="0.3">
      <c r="B40" s="60">
        <v>5</v>
      </c>
      <c r="C40" s="61">
        <v>4</v>
      </c>
      <c r="D40" s="63">
        <f>B40</f>
        <v>5</v>
      </c>
      <c r="E40" s="64">
        <f>ROUND(C40,0)</f>
        <v>4</v>
      </c>
    </row>
    <row r="41" spans="2:5" ht="15" thickBot="1" x14ac:dyDescent="0.35">
      <c r="B41" s="39">
        <v>7</v>
      </c>
      <c r="C41" s="43">
        <v>7</v>
      </c>
      <c r="D41" s="65">
        <f>B41</f>
        <v>7</v>
      </c>
      <c r="E41" s="66">
        <f>ROUND(C41,0)</f>
        <v>7</v>
      </c>
    </row>
  </sheetData>
  <mergeCells count="21">
    <mergeCell ref="A1:R1"/>
    <mergeCell ref="D33:D38"/>
    <mergeCell ref="E33:E38"/>
    <mergeCell ref="B4:E4"/>
    <mergeCell ref="G4:J4"/>
    <mergeCell ref="D7:D9"/>
    <mergeCell ref="E7:E9"/>
    <mergeCell ref="D10:D12"/>
    <mergeCell ref="E10:E12"/>
    <mergeCell ref="I10:I11"/>
    <mergeCell ref="J10:J11"/>
    <mergeCell ref="I12:I18"/>
    <mergeCell ref="J12:J18"/>
    <mergeCell ref="D13:D17"/>
    <mergeCell ref="E13:E17"/>
    <mergeCell ref="D18:D32"/>
    <mergeCell ref="E18:E32"/>
    <mergeCell ref="B5:C5"/>
    <mergeCell ref="D5:E5"/>
    <mergeCell ref="G5:H5"/>
    <mergeCell ref="I5:J5"/>
  </mergeCells>
  <pageMargins left="0.7" right="0.7" top="0.75" bottom="0.75" header="0.3" footer="0.3"/>
  <pageSetup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1"/>
  <sheetViews>
    <sheetView workbookViewId="0">
      <selection sqref="A1:M1"/>
    </sheetView>
  </sheetViews>
  <sheetFormatPr defaultRowHeight="14.4" x14ac:dyDescent="0.3"/>
  <cols>
    <col min="1" max="1" width="10.109375" customWidth="1"/>
    <col min="2" max="3" width="19.44140625" customWidth="1"/>
    <col min="4" max="4" width="4.88671875" customWidth="1"/>
    <col min="5" max="6" width="19.44140625" style="11" customWidth="1"/>
    <col min="7" max="8" width="9" customWidth="1"/>
    <col min="9" max="10" width="19.44140625" style="1" customWidth="1"/>
    <col min="11" max="11" width="4.88671875" style="1" customWidth="1"/>
    <col min="12" max="13" width="19.44140625" style="11" customWidth="1"/>
  </cols>
  <sheetData>
    <row r="1" spans="1:19" s="1" customFormat="1" x14ac:dyDescent="0.3">
      <c r="A1" s="120" t="s">
        <v>48</v>
      </c>
      <c r="B1" s="120"/>
      <c r="C1" s="120"/>
      <c r="D1" s="120"/>
      <c r="E1" s="120"/>
      <c r="F1" s="120"/>
      <c r="G1" s="120"/>
      <c r="H1" s="120"/>
      <c r="I1" s="120"/>
      <c r="J1" s="120"/>
      <c r="K1" s="120"/>
      <c r="L1" s="120"/>
      <c r="M1" s="120"/>
    </row>
    <row r="2" spans="1:19" s="1" customFormat="1" ht="15" thickBot="1" x14ac:dyDescent="0.35">
      <c r="E2" s="11"/>
      <c r="F2" s="11"/>
      <c r="L2" s="11"/>
      <c r="M2" s="11"/>
    </row>
    <row r="3" spans="1:19" s="1" customFormat="1" ht="15" thickBot="1" x14ac:dyDescent="0.35">
      <c r="B3" s="128" t="s">
        <v>39</v>
      </c>
      <c r="C3" s="129"/>
      <c r="D3" s="129"/>
      <c r="E3" s="129"/>
      <c r="F3" s="130"/>
      <c r="I3" s="128" t="s">
        <v>40</v>
      </c>
      <c r="J3" s="129"/>
      <c r="K3" s="129"/>
      <c r="L3" s="129"/>
      <c r="M3" s="130"/>
    </row>
    <row r="4" spans="1:19" ht="15" thickBot="1" x14ac:dyDescent="0.35"/>
    <row r="5" spans="1:19" s="3" customFormat="1" ht="46.95" customHeight="1" thickBot="1" x14ac:dyDescent="0.35">
      <c r="B5" s="5" t="s">
        <v>0</v>
      </c>
      <c r="C5" s="2" t="s">
        <v>32</v>
      </c>
      <c r="E5" s="5" t="s">
        <v>0</v>
      </c>
      <c r="F5" s="2" t="s">
        <v>33</v>
      </c>
      <c r="H5" s="49"/>
      <c r="I5" s="5" t="s">
        <v>0</v>
      </c>
      <c r="J5" s="2" t="s">
        <v>32</v>
      </c>
      <c r="L5" s="5" t="s">
        <v>0</v>
      </c>
      <c r="M5" s="2" t="s">
        <v>33</v>
      </c>
      <c r="N5" s="49"/>
      <c r="O5" s="49"/>
      <c r="P5" s="49"/>
      <c r="Q5" s="49"/>
      <c r="R5" s="49"/>
      <c r="S5" s="49"/>
    </row>
    <row r="6" spans="1:19" x14ac:dyDescent="0.3">
      <c r="B6" s="12">
        <v>0</v>
      </c>
      <c r="C6" s="4">
        <v>0</v>
      </c>
      <c r="E6" s="7" t="s">
        <v>16</v>
      </c>
      <c r="F6" s="8">
        <v>0</v>
      </c>
      <c r="H6" s="6"/>
      <c r="I6" s="12">
        <v>0</v>
      </c>
      <c r="J6" s="4">
        <v>0</v>
      </c>
      <c r="L6" s="70" t="s">
        <v>16</v>
      </c>
      <c r="M6" s="70">
        <v>0</v>
      </c>
      <c r="N6" s="1"/>
      <c r="O6" s="1"/>
      <c r="P6" s="1"/>
    </row>
    <row r="7" spans="1:19" x14ac:dyDescent="0.3">
      <c r="B7" s="12">
        <v>0.5</v>
      </c>
      <c r="C7" s="4">
        <v>0</v>
      </c>
      <c r="E7" s="7" t="s">
        <v>17</v>
      </c>
      <c r="F7" s="8">
        <v>1</v>
      </c>
      <c r="H7" s="6"/>
      <c r="I7" s="12">
        <v>0.5</v>
      </c>
      <c r="J7" s="4">
        <v>0</v>
      </c>
      <c r="L7" s="7" t="s">
        <v>42</v>
      </c>
      <c r="M7" s="7">
        <v>1</v>
      </c>
      <c r="N7" s="1"/>
      <c r="O7" s="1"/>
      <c r="P7" s="1"/>
    </row>
    <row r="8" spans="1:19" x14ac:dyDescent="0.3">
      <c r="B8" s="12">
        <v>1</v>
      </c>
      <c r="C8" s="4">
        <v>1</v>
      </c>
      <c r="E8" s="7" t="s">
        <v>9</v>
      </c>
      <c r="F8" s="8">
        <v>2</v>
      </c>
      <c r="H8" s="6"/>
      <c r="I8" s="12">
        <v>1</v>
      </c>
      <c r="J8" s="4">
        <v>1</v>
      </c>
      <c r="L8" s="7" t="s">
        <v>43</v>
      </c>
      <c r="M8" s="7">
        <v>2</v>
      </c>
      <c r="N8" s="1"/>
      <c r="O8" s="1"/>
      <c r="P8" s="1"/>
    </row>
    <row r="9" spans="1:19" x14ac:dyDescent="0.3">
      <c r="B9" s="12">
        <v>1.5</v>
      </c>
      <c r="C9" s="4">
        <v>1</v>
      </c>
      <c r="E9" s="7" t="s">
        <v>10</v>
      </c>
      <c r="F9" s="8">
        <v>3</v>
      </c>
      <c r="H9" s="6"/>
      <c r="I9" s="12">
        <v>1.5</v>
      </c>
      <c r="J9" s="4">
        <v>1</v>
      </c>
      <c r="L9" s="7" t="s">
        <v>41</v>
      </c>
      <c r="M9" s="7">
        <v>3</v>
      </c>
      <c r="N9" s="1"/>
      <c r="O9" s="1"/>
      <c r="P9" s="1"/>
    </row>
    <row r="10" spans="1:19" x14ac:dyDescent="0.3">
      <c r="B10" s="12">
        <v>2</v>
      </c>
      <c r="C10" s="4">
        <v>2</v>
      </c>
      <c r="E10" s="7" t="s">
        <v>11</v>
      </c>
      <c r="F10" s="8">
        <v>4</v>
      </c>
      <c r="H10" s="6"/>
      <c r="I10" s="12">
        <v>2</v>
      </c>
      <c r="J10" s="4">
        <v>1</v>
      </c>
      <c r="L10" s="7" t="s">
        <v>11</v>
      </c>
      <c r="M10" s="7">
        <v>4</v>
      </c>
      <c r="N10" s="1"/>
      <c r="O10" s="1"/>
      <c r="P10" s="1"/>
    </row>
    <row r="11" spans="1:19" x14ac:dyDescent="0.3">
      <c r="B11" s="12">
        <v>2.5</v>
      </c>
      <c r="C11" s="4">
        <v>2</v>
      </c>
      <c r="E11" s="7" t="s">
        <v>12</v>
      </c>
      <c r="F11" s="8">
        <v>5</v>
      </c>
      <c r="H11" s="6"/>
      <c r="I11" s="12">
        <v>2.5</v>
      </c>
      <c r="J11" s="4">
        <v>1</v>
      </c>
      <c r="L11" s="7" t="s">
        <v>12</v>
      </c>
      <c r="M11" s="7">
        <v>5</v>
      </c>
      <c r="N11" s="1"/>
      <c r="O11" s="1"/>
      <c r="P11" s="1"/>
    </row>
    <row r="12" spans="1:19" x14ac:dyDescent="0.3">
      <c r="B12" s="12">
        <v>3</v>
      </c>
      <c r="C12" s="4">
        <v>2</v>
      </c>
      <c r="E12" s="7" t="s">
        <v>13</v>
      </c>
      <c r="F12" s="8">
        <v>6</v>
      </c>
      <c r="H12" s="6"/>
      <c r="I12" s="12">
        <v>3</v>
      </c>
      <c r="J12" s="4">
        <v>2</v>
      </c>
      <c r="L12" s="7" t="s">
        <v>13</v>
      </c>
      <c r="M12" s="7">
        <v>6</v>
      </c>
      <c r="N12" s="1"/>
      <c r="O12" s="1"/>
      <c r="P12" s="1"/>
    </row>
    <row r="13" spans="1:19" x14ac:dyDescent="0.3">
      <c r="B13" s="12">
        <v>3.5</v>
      </c>
      <c r="C13" s="4">
        <v>3</v>
      </c>
      <c r="E13" s="7" t="s">
        <v>14</v>
      </c>
      <c r="F13" s="8">
        <v>7</v>
      </c>
      <c r="H13" s="6"/>
      <c r="I13" s="12">
        <v>3.5</v>
      </c>
      <c r="J13" s="4">
        <v>3</v>
      </c>
      <c r="L13" s="7" t="s">
        <v>14</v>
      </c>
      <c r="M13" s="7">
        <v>7</v>
      </c>
      <c r="N13" s="1"/>
      <c r="O13" s="1"/>
      <c r="P13" s="1"/>
    </row>
    <row r="14" spans="1:19" ht="15" thickBot="1" x14ac:dyDescent="0.35">
      <c r="B14" s="12">
        <v>4</v>
      </c>
      <c r="C14" s="4">
        <v>4</v>
      </c>
      <c r="E14" s="9" t="s">
        <v>15</v>
      </c>
      <c r="F14" s="10">
        <v>8</v>
      </c>
      <c r="H14" s="6"/>
      <c r="I14" s="12">
        <v>4</v>
      </c>
      <c r="J14" s="4">
        <v>4</v>
      </c>
      <c r="L14" s="9" t="s">
        <v>15</v>
      </c>
      <c r="M14" s="9">
        <v>8</v>
      </c>
      <c r="N14" s="1"/>
      <c r="O14" s="1"/>
      <c r="P14" s="1"/>
    </row>
    <row r="15" spans="1:19" x14ac:dyDescent="0.3">
      <c r="B15" s="12">
        <v>4.5</v>
      </c>
      <c r="C15" s="4">
        <v>4</v>
      </c>
      <c r="H15" s="6"/>
      <c r="I15" s="12">
        <v>4.5</v>
      </c>
      <c r="J15" s="4">
        <v>4</v>
      </c>
      <c r="N15" s="1"/>
      <c r="O15" s="1"/>
      <c r="P15" s="1"/>
    </row>
    <row r="16" spans="1:19" ht="14.4" customHeight="1" x14ac:dyDescent="0.3">
      <c r="B16" s="12">
        <v>5</v>
      </c>
      <c r="C16" s="4">
        <v>5</v>
      </c>
      <c r="E16" s="127" t="s">
        <v>44</v>
      </c>
      <c r="F16" s="127"/>
      <c r="G16" s="50"/>
      <c r="H16" s="6"/>
      <c r="I16" s="12">
        <v>5</v>
      </c>
      <c r="J16" s="4">
        <v>5</v>
      </c>
      <c r="L16" s="127" t="s">
        <v>45</v>
      </c>
      <c r="M16" s="127"/>
      <c r="N16" s="1"/>
      <c r="O16" s="1"/>
      <c r="P16" s="1"/>
    </row>
    <row r="17" spans="2:16" x14ac:dyDescent="0.3">
      <c r="B17" s="12">
        <v>5.5</v>
      </c>
      <c r="C17" s="4">
        <v>5</v>
      </c>
      <c r="E17" s="127"/>
      <c r="F17" s="127"/>
      <c r="G17" s="50"/>
      <c r="H17" s="6"/>
      <c r="I17" s="12">
        <v>5.5</v>
      </c>
      <c r="J17" s="4">
        <v>5</v>
      </c>
      <c r="L17" s="127"/>
      <c r="M17" s="127"/>
      <c r="N17" s="1"/>
      <c r="O17" s="1"/>
      <c r="P17" s="1"/>
    </row>
    <row r="18" spans="2:16" x14ac:dyDescent="0.3">
      <c r="B18" s="12">
        <v>6</v>
      </c>
      <c r="C18" s="4">
        <v>6</v>
      </c>
      <c r="E18" s="127"/>
      <c r="F18" s="127"/>
      <c r="G18" s="50"/>
      <c r="H18" s="6"/>
      <c r="I18" s="12">
        <v>6</v>
      </c>
      <c r="J18" s="4">
        <v>6</v>
      </c>
      <c r="L18" s="127"/>
      <c r="M18" s="127"/>
      <c r="N18" s="1"/>
      <c r="O18" s="1"/>
      <c r="P18" s="1"/>
    </row>
    <row r="19" spans="2:16" x14ac:dyDescent="0.3">
      <c r="B19" s="12">
        <v>6.5</v>
      </c>
      <c r="C19" s="4">
        <v>6</v>
      </c>
      <c r="E19" s="127"/>
      <c r="F19" s="127"/>
      <c r="G19" s="50"/>
      <c r="H19" s="6"/>
      <c r="I19" s="12">
        <v>6.5</v>
      </c>
      <c r="J19" s="4">
        <v>6</v>
      </c>
      <c r="L19" s="127"/>
      <c r="M19" s="127"/>
      <c r="N19" s="1"/>
      <c r="O19" s="1"/>
      <c r="P19" s="1"/>
    </row>
    <row r="20" spans="2:16" x14ac:dyDescent="0.3">
      <c r="B20" s="12">
        <v>7</v>
      </c>
      <c r="C20" s="4">
        <v>7</v>
      </c>
      <c r="E20" s="127"/>
      <c r="F20" s="127"/>
      <c r="G20" s="50"/>
      <c r="H20" s="6"/>
      <c r="I20" s="12">
        <v>7</v>
      </c>
      <c r="J20" s="4">
        <v>7</v>
      </c>
      <c r="L20" s="127"/>
      <c r="M20" s="127"/>
      <c r="N20" s="1"/>
      <c r="O20" s="1"/>
      <c r="P20" s="1"/>
    </row>
    <row r="21" spans="2:16" ht="15" thickBot="1" x14ac:dyDescent="0.35">
      <c r="B21" s="13">
        <v>8</v>
      </c>
      <c r="C21" s="14">
        <v>8</v>
      </c>
      <c r="E21" s="127"/>
      <c r="F21" s="127"/>
      <c r="G21" s="50"/>
      <c r="I21" s="13">
        <v>8</v>
      </c>
      <c r="J21" s="14">
        <v>8</v>
      </c>
      <c r="L21" s="127"/>
      <c r="M21" s="127"/>
    </row>
  </sheetData>
  <mergeCells count="5">
    <mergeCell ref="E16:F21"/>
    <mergeCell ref="L16:M21"/>
    <mergeCell ref="B3:F3"/>
    <mergeCell ref="I3:M3"/>
    <mergeCell ref="A1:M1"/>
  </mergeCells>
  <pageMargins left="0.7" right="0.7" top="0.75" bottom="0.75" header="0.3" footer="0.3"/>
  <pageSetup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0"/>
  <sheetViews>
    <sheetView tabSelected="1" workbookViewId="0">
      <selection sqref="A1:U1"/>
    </sheetView>
  </sheetViews>
  <sheetFormatPr defaultRowHeight="14.4" x14ac:dyDescent="0.3"/>
  <cols>
    <col min="2" max="2" width="25.77734375" customWidth="1"/>
  </cols>
  <sheetData>
    <row r="1" spans="1:21" s="1" customFormat="1" ht="27.75" customHeight="1" x14ac:dyDescent="0.3">
      <c r="A1" s="134" t="s">
        <v>68</v>
      </c>
      <c r="B1" s="134"/>
      <c r="C1" s="134"/>
      <c r="D1" s="134"/>
      <c r="E1" s="134"/>
      <c r="F1" s="134"/>
      <c r="G1" s="134"/>
      <c r="H1" s="134"/>
      <c r="I1" s="134"/>
      <c r="J1" s="134"/>
      <c r="K1" s="134"/>
      <c r="L1" s="134"/>
      <c r="M1" s="134"/>
      <c r="N1" s="134"/>
      <c r="O1" s="134"/>
      <c r="P1" s="134"/>
      <c r="Q1" s="134"/>
      <c r="R1" s="134"/>
      <c r="S1" s="134"/>
      <c r="T1" s="134"/>
      <c r="U1" s="134"/>
    </row>
    <row r="2" spans="1:21" ht="15" thickBot="1" x14ac:dyDescent="0.35"/>
    <row r="3" spans="1:21" ht="15" thickBot="1" x14ac:dyDescent="0.35">
      <c r="B3" s="131" t="s">
        <v>64</v>
      </c>
      <c r="C3" s="132"/>
      <c r="D3" s="132"/>
      <c r="E3" s="132"/>
      <c r="F3" s="132"/>
      <c r="G3" s="132"/>
      <c r="H3" s="132"/>
      <c r="I3" s="132"/>
      <c r="J3" s="132"/>
      <c r="K3" s="133"/>
    </row>
    <row r="4" spans="1:21" ht="15" thickBot="1" x14ac:dyDescent="0.35">
      <c r="B4" s="67"/>
      <c r="C4" s="67" t="s">
        <v>1</v>
      </c>
      <c r="D4" s="68" t="s">
        <v>2</v>
      </c>
      <c r="E4" s="68" t="s">
        <v>3</v>
      </c>
      <c r="F4" s="68" t="s">
        <v>4</v>
      </c>
      <c r="G4" s="68" t="s">
        <v>5</v>
      </c>
      <c r="H4" s="68" t="s">
        <v>6</v>
      </c>
      <c r="I4" s="68" t="s">
        <v>7</v>
      </c>
      <c r="J4" s="68" t="s">
        <v>46</v>
      </c>
      <c r="K4" s="69" t="s">
        <v>8</v>
      </c>
    </row>
    <row r="5" spans="1:21" ht="14.4" customHeight="1" x14ac:dyDescent="0.3">
      <c r="A5" s="1"/>
      <c r="B5" s="113" t="s">
        <v>69</v>
      </c>
      <c r="C5" s="74">
        <v>3.5</v>
      </c>
      <c r="D5" s="51">
        <v>3.5</v>
      </c>
      <c r="E5" s="51">
        <v>3.5</v>
      </c>
      <c r="F5" s="51">
        <v>3</v>
      </c>
      <c r="G5" s="51">
        <v>2.5</v>
      </c>
      <c r="H5" s="51">
        <v>4</v>
      </c>
      <c r="I5" s="51">
        <v>3</v>
      </c>
      <c r="J5" s="51">
        <v>0</v>
      </c>
      <c r="K5" s="8">
        <f t="shared" ref="K5:K11" si="0">SUM(C5:J5)</f>
        <v>23</v>
      </c>
    </row>
    <row r="6" spans="1:21" x14ac:dyDescent="0.3">
      <c r="A6" s="1"/>
      <c r="B6" s="113" t="s">
        <v>70</v>
      </c>
      <c r="C6" s="74">
        <v>3.5</v>
      </c>
      <c r="D6" s="51">
        <v>3.5</v>
      </c>
      <c r="E6" s="51">
        <v>3.5</v>
      </c>
      <c r="F6" s="51">
        <v>3.5</v>
      </c>
      <c r="G6" s="51">
        <v>3</v>
      </c>
      <c r="H6" s="51">
        <v>4</v>
      </c>
      <c r="I6" s="51">
        <v>2.5</v>
      </c>
      <c r="J6" s="51">
        <v>0</v>
      </c>
      <c r="K6" s="8">
        <f t="shared" si="0"/>
        <v>23.5</v>
      </c>
    </row>
    <row r="7" spans="1:21" x14ac:dyDescent="0.3">
      <c r="A7" s="1"/>
      <c r="B7" s="113" t="s">
        <v>59</v>
      </c>
      <c r="C7" s="74">
        <v>4</v>
      </c>
      <c r="D7" s="51">
        <v>4</v>
      </c>
      <c r="E7" s="51">
        <v>3.5</v>
      </c>
      <c r="F7" s="51">
        <v>4</v>
      </c>
      <c r="G7" s="51">
        <v>4</v>
      </c>
      <c r="H7" s="51">
        <v>7</v>
      </c>
      <c r="I7" s="51">
        <v>4.5</v>
      </c>
      <c r="J7" s="51">
        <v>2.5</v>
      </c>
      <c r="K7" s="8">
        <f t="shared" si="0"/>
        <v>33.5</v>
      </c>
    </row>
    <row r="8" spans="1:21" x14ac:dyDescent="0.3">
      <c r="A8" s="1"/>
      <c r="B8" s="113" t="s">
        <v>71</v>
      </c>
      <c r="C8" s="74">
        <v>3</v>
      </c>
      <c r="D8" s="51">
        <v>3</v>
      </c>
      <c r="E8" s="51">
        <v>2.5</v>
      </c>
      <c r="F8" s="51">
        <v>0</v>
      </c>
      <c r="G8" s="51">
        <v>0</v>
      </c>
      <c r="H8" s="51">
        <v>3.5</v>
      </c>
      <c r="I8" s="51">
        <v>0</v>
      </c>
      <c r="J8" s="51">
        <v>0</v>
      </c>
      <c r="K8" s="8">
        <f t="shared" si="0"/>
        <v>12</v>
      </c>
    </row>
    <row r="9" spans="1:21" ht="15" thickBot="1" x14ac:dyDescent="0.35">
      <c r="A9" s="1"/>
      <c r="B9" s="114" t="s">
        <v>72</v>
      </c>
      <c r="C9" s="81">
        <v>3.5</v>
      </c>
      <c r="D9" s="82">
        <v>3.5</v>
      </c>
      <c r="E9" s="82">
        <v>3.5</v>
      </c>
      <c r="F9" s="82">
        <v>3.5</v>
      </c>
      <c r="G9" s="82">
        <v>3.5</v>
      </c>
      <c r="H9" s="82">
        <v>5</v>
      </c>
      <c r="I9" s="82">
        <v>3.5</v>
      </c>
      <c r="J9" s="82">
        <v>0</v>
      </c>
      <c r="K9" s="10">
        <f t="shared" si="0"/>
        <v>26</v>
      </c>
    </row>
    <row r="10" spans="1:21" ht="14.4" customHeight="1" x14ac:dyDescent="0.3">
      <c r="A10" s="1"/>
      <c r="B10" s="115" t="s">
        <v>60</v>
      </c>
      <c r="C10" s="76">
        <v>3.5</v>
      </c>
      <c r="D10" s="77">
        <v>3.5</v>
      </c>
      <c r="E10" s="77">
        <v>3.5</v>
      </c>
      <c r="F10" s="77">
        <v>3.5</v>
      </c>
      <c r="G10" s="77">
        <v>2</v>
      </c>
      <c r="H10" s="77">
        <v>4.5</v>
      </c>
      <c r="I10" s="77">
        <v>2.5</v>
      </c>
      <c r="J10" s="77">
        <v>0</v>
      </c>
      <c r="K10" s="78">
        <f t="shared" si="0"/>
        <v>23</v>
      </c>
    </row>
    <row r="11" spans="1:21" ht="15" thickBot="1" x14ac:dyDescent="0.35">
      <c r="A11" s="1"/>
      <c r="B11" s="114" t="s">
        <v>61</v>
      </c>
      <c r="C11" s="83">
        <v>3.5</v>
      </c>
      <c r="D11" s="84">
        <v>3.5</v>
      </c>
      <c r="E11" s="84">
        <v>3.5</v>
      </c>
      <c r="F11" s="84">
        <v>2.5</v>
      </c>
      <c r="G11" s="84">
        <v>0</v>
      </c>
      <c r="H11" s="84">
        <v>4</v>
      </c>
      <c r="I11" s="84">
        <v>1</v>
      </c>
      <c r="J11" s="84">
        <v>0</v>
      </c>
      <c r="K11" s="85">
        <f t="shared" si="0"/>
        <v>18</v>
      </c>
    </row>
    <row r="12" spans="1:21" ht="15" thickBot="1" x14ac:dyDescent="0.35">
      <c r="B12" s="1"/>
      <c r="C12" s="1"/>
      <c r="D12" s="1"/>
      <c r="E12" s="1"/>
      <c r="F12" s="1"/>
      <c r="G12" s="1"/>
      <c r="H12" s="1"/>
      <c r="I12" s="1"/>
      <c r="J12" s="1"/>
      <c r="K12" s="1"/>
    </row>
    <row r="13" spans="1:21" ht="15" thickBot="1" x14ac:dyDescent="0.35">
      <c r="B13" s="128" t="s">
        <v>65</v>
      </c>
      <c r="C13" s="129"/>
      <c r="D13" s="129"/>
      <c r="E13" s="129"/>
      <c r="F13" s="129"/>
      <c r="G13" s="129"/>
      <c r="H13" s="129"/>
      <c r="I13" s="129"/>
      <c r="J13" s="129"/>
      <c r="K13" s="130"/>
    </row>
    <row r="14" spans="1:21" ht="15" thickBot="1" x14ac:dyDescent="0.35">
      <c r="B14" s="71"/>
      <c r="C14" s="72" t="s">
        <v>1</v>
      </c>
      <c r="D14" s="72" t="s">
        <v>2</v>
      </c>
      <c r="E14" s="72" t="s">
        <v>3</v>
      </c>
      <c r="F14" s="72" t="s">
        <v>4</v>
      </c>
      <c r="G14" s="72" t="s">
        <v>5</v>
      </c>
      <c r="H14" s="72" t="s">
        <v>6</v>
      </c>
      <c r="I14" s="72" t="s">
        <v>7</v>
      </c>
      <c r="J14" s="72" t="s">
        <v>46</v>
      </c>
      <c r="K14" s="73" t="s">
        <v>8</v>
      </c>
    </row>
    <row r="15" spans="1:21" x14ac:dyDescent="0.3">
      <c r="B15" s="113" t="s">
        <v>69</v>
      </c>
      <c r="C15" s="76">
        <v>3</v>
      </c>
      <c r="D15" s="77">
        <v>3</v>
      </c>
      <c r="E15" s="77">
        <v>3</v>
      </c>
      <c r="F15" s="77">
        <v>2</v>
      </c>
      <c r="G15" s="77">
        <v>2</v>
      </c>
      <c r="H15" s="77">
        <v>4</v>
      </c>
      <c r="I15" s="77">
        <v>2</v>
      </c>
      <c r="J15" s="77">
        <v>0</v>
      </c>
      <c r="K15" s="86">
        <f t="shared" ref="K15:K21" si="1">SUM(C15:J15)</f>
        <v>19</v>
      </c>
    </row>
    <row r="16" spans="1:21" x14ac:dyDescent="0.3">
      <c r="B16" s="113" t="s">
        <v>70</v>
      </c>
      <c r="C16" s="79">
        <v>3</v>
      </c>
      <c r="D16" s="80">
        <v>3</v>
      </c>
      <c r="E16" s="80">
        <v>3</v>
      </c>
      <c r="F16" s="80">
        <v>2</v>
      </c>
      <c r="G16" s="80">
        <v>2</v>
      </c>
      <c r="H16" s="80">
        <v>4</v>
      </c>
      <c r="I16" s="80">
        <v>1</v>
      </c>
      <c r="J16" s="80">
        <v>0</v>
      </c>
      <c r="K16" s="87">
        <f t="shared" si="1"/>
        <v>18</v>
      </c>
    </row>
    <row r="17" spans="2:11" x14ac:dyDescent="0.3">
      <c r="B17" s="113" t="s">
        <v>59</v>
      </c>
      <c r="C17" s="79">
        <v>4</v>
      </c>
      <c r="D17" s="80">
        <v>4</v>
      </c>
      <c r="E17" s="80">
        <v>3</v>
      </c>
      <c r="F17" s="80">
        <v>4</v>
      </c>
      <c r="G17" s="80">
        <v>4</v>
      </c>
      <c r="H17" s="80">
        <v>7</v>
      </c>
      <c r="I17" s="80">
        <v>4</v>
      </c>
      <c r="J17" s="80">
        <v>2</v>
      </c>
      <c r="K17" s="87">
        <f t="shared" si="1"/>
        <v>32</v>
      </c>
    </row>
    <row r="18" spans="2:11" x14ac:dyDescent="0.3">
      <c r="B18" s="113" t="s">
        <v>71</v>
      </c>
      <c r="C18" s="79">
        <v>2</v>
      </c>
      <c r="D18" s="80">
        <v>2</v>
      </c>
      <c r="E18" s="80">
        <v>1</v>
      </c>
      <c r="F18" s="80">
        <v>0</v>
      </c>
      <c r="G18" s="80">
        <v>0</v>
      </c>
      <c r="H18" s="80">
        <v>3</v>
      </c>
      <c r="I18" s="80">
        <v>0</v>
      </c>
      <c r="J18" s="80">
        <v>0</v>
      </c>
      <c r="K18" s="87">
        <f t="shared" si="1"/>
        <v>8</v>
      </c>
    </row>
    <row r="19" spans="2:11" ht="15" thickBot="1" x14ac:dyDescent="0.35">
      <c r="B19" s="114" t="s">
        <v>72</v>
      </c>
      <c r="C19" s="83">
        <v>3</v>
      </c>
      <c r="D19" s="84">
        <v>3</v>
      </c>
      <c r="E19" s="84">
        <v>3</v>
      </c>
      <c r="F19" s="84">
        <v>3</v>
      </c>
      <c r="G19" s="84">
        <v>3</v>
      </c>
      <c r="H19" s="84">
        <v>4</v>
      </c>
      <c r="I19" s="84">
        <v>3</v>
      </c>
      <c r="J19" s="84">
        <v>0</v>
      </c>
      <c r="K19" s="88">
        <f t="shared" si="1"/>
        <v>22</v>
      </c>
    </row>
    <row r="20" spans="2:11" x14ac:dyDescent="0.3">
      <c r="B20" s="115" t="s">
        <v>60</v>
      </c>
      <c r="C20" s="76">
        <v>3</v>
      </c>
      <c r="D20" s="77">
        <v>3</v>
      </c>
      <c r="E20" s="77">
        <v>3</v>
      </c>
      <c r="F20" s="77">
        <v>3</v>
      </c>
      <c r="G20" s="77">
        <v>1</v>
      </c>
      <c r="H20" s="77">
        <v>4</v>
      </c>
      <c r="I20" s="77">
        <v>2</v>
      </c>
      <c r="J20" s="77">
        <v>0</v>
      </c>
      <c r="K20" s="86">
        <f t="shared" si="1"/>
        <v>19</v>
      </c>
    </row>
    <row r="21" spans="2:11" ht="15" thickBot="1" x14ac:dyDescent="0.35">
      <c r="B21" s="114" t="s">
        <v>61</v>
      </c>
      <c r="C21" s="83">
        <v>3</v>
      </c>
      <c r="D21" s="84">
        <v>3</v>
      </c>
      <c r="E21" s="84">
        <v>3</v>
      </c>
      <c r="F21" s="84">
        <v>2</v>
      </c>
      <c r="G21" s="84">
        <v>0</v>
      </c>
      <c r="H21" s="84">
        <v>4</v>
      </c>
      <c r="I21" s="84">
        <v>0</v>
      </c>
      <c r="J21" s="84">
        <v>0</v>
      </c>
      <c r="K21" s="88">
        <f t="shared" si="1"/>
        <v>15</v>
      </c>
    </row>
    <row r="22" spans="2:11" ht="15" thickBot="1" x14ac:dyDescent="0.35">
      <c r="B22" s="1"/>
      <c r="C22" s="1"/>
      <c r="D22" s="1"/>
      <c r="E22" s="1"/>
      <c r="F22" s="1"/>
      <c r="G22" s="1"/>
      <c r="H22" s="1"/>
      <c r="I22" s="1"/>
      <c r="J22" s="1"/>
      <c r="K22" s="1"/>
    </row>
    <row r="23" spans="2:11" ht="15" thickBot="1" x14ac:dyDescent="0.35">
      <c r="B23" s="128" t="s">
        <v>66</v>
      </c>
      <c r="C23" s="129"/>
      <c r="D23" s="129"/>
      <c r="E23" s="129"/>
      <c r="F23" s="129"/>
      <c r="G23" s="129"/>
      <c r="H23" s="129"/>
      <c r="I23" s="129"/>
      <c r="J23" s="129"/>
      <c r="K23" s="130"/>
    </row>
    <row r="24" spans="2:11" ht="15" thickBot="1" x14ac:dyDescent="0.35">
      <c r="B24" s="71"/>
      <c r="C24" s="72" t="s">
        <v>1</v>
      </c>
      <c r="D24" s="72" t="s">
        <v>2</v>
      </c>
      <c r="E24" s="72" t="s">
        <v>3</v>
      </c>
      <c r="F24" s="72" t="s">
        <v>4</v>
      </c>
      <c r="G24" s="72" t="s">
        <v>5</v>
      </c>
      <c r="H24" s="72" t="s">
        <v>6</v>
      </c>
      <c r="I24" s="72" t="s">
        <v>7</v>
      </c>
      <c r="J24" s="72" t="s">
        <v>46</v>
      </c>
      <c r="K24" s="73" t="s">
        <v>8</v>
      </c>
    </row>
    <row r="25" spans="2:11" x14ac:dyDescent="0.3">
      <c r="B25" s="113" t="s">
        <v>69</v>
      </c>
      <c r="C25" s="75">
        <v>3</v>
      </c>
      <c r="D25" s="72">
        <v>3</v>
      </c>
      <c r="E25" s="72">
        <v>3</v>
      </c>
      <c r="F25" s="72">
        <v>2</v>
      </c>
      <c r="G25" s="72">
        <v>1</v>
      </c>
      <c r="H25" s="72">
        <v>4</v>
      </c>
      <c r="I25" s="72">
        <v>2</v>
      </c>
      <c r="J25" s="72">
        <v>0</v>
      </c>
      <c r="K25" s="89">
        <v>18</v>
      </c>
    </row>
    <row r="26" spans="2:11" x14ac:dyDescent="0.3">
      <c r="B26" s="113" t="s">
        <v>70</v>
      </c>
      <c r="C26" s="74">
        <v>3</v>
      </c>
      <c r="D26" s="51">
        <v>3</v>
      </c>
      <c r="E26" s="51">
        <v>3</v>
      </c>
      <c r="F26" s="51">
        <v>3</v>
      </c>
      <c r="G26" s="51">
        <v>2</v>
      </c>
      <c r="H26" s="51">
        <v>4</v>
      </c>
      <c r="I26" s="51">
        <v>1</v>
      </c>
      <c r="J26" s="51">
        <v>0</v>
      </c>
      <c r="K26" s="90">
        <v>19</v>
      </c>
    </row>
    <row r="27" spans="2:11" x14ac:dyDescent="0.3">
      <c r="B27" s="113" t="s">
        <v>59</v>
      </c>
      <c r="C27" s="74">
        <v>4</v>
      </c>
      <c r="D27" s="51">
        <v>4</v>
      </c>
      <c r="E27" s="51">
        <v>3</v>
      </c>
      <c r="F27" s="51">
        <v>4</v>
      </c>
      <c r="G27" s="51">
        <v>4</v>
      </c>
      <c r="H27" s="51">
        <v>7</v>
      </c>
      <c r="I27" s="51">
        <v>4</v>
      </c>
      <c r="J27" s="51">
        <v>1</v>
      </c>
      <c r="K27" s="90">
        <v>31</v>
      </c>
    </row>
    <row r="28" spans="2:11" x14ac:dyDescent="0.3">
      <c r="B28" s="113" t="s">
        <v>71</v>
      </c>
      <c r="C28" s="74">
        <v>2</v>
      </c>
      <c r="D28" s="51">
        <v>2</v>
      </c>
      <c r="E28" s="51">
        <v>1</v>
      </c>
      <c r="F28" s="51">
        <v>0</v>
      </c>
      <c r="G28" s="51">
        <v>0</v>
      </c>
      <c r="H28" s="51">
        <v>3</v>
      </c>
      <c r="I28" s="51">
        <v>0</v>
      </c>
      <c r="J28" s="51">
        <v>0</v>
      </c>
      <c r="K28" s="90">
        <v>8</v>
      </c>
    </row>
    <row r="29" spans="2:11" ht="15" thickBot="1" x14ac:dyDescent="0.35">
      <c r="B29" s="114" t="s">
        <v>72</v>
      </c>
      <c r="C29" s="81">
        <v>3</v>
      </c>
      <c r="D29" s="82">
        <v>3</v>
      </c>
      <c r="E29" s="82">
        <v>3</v>
      </c>
      <c r="F29" s="82">
        <v>3</v>
      </c>
      <c r="G29" s="82">
        <v>3</v>
      </c>
      <c r="H29" s="82">
        <v>5</v>
      </c>
      <c r="I29" s="82">
        <v>3</v>
      </c>
      <c r="J29" s="82">
        <v>0</v>
      </c>
      <c r="K29" s="91">
        <v>23</v>
      </c>
    </row>
    <row r="30" spans="2:11" x14ac:dyDescent="0.3">
      <c r="B30" s="115" t="s">
        <v>60</v>
      </c>
      <c r="C30" s="75">
        <v>3</v>
      </c>
      <c r="D30" s="72">
        <v>3</v>
      </c>
      <c r="E30" s="72">
        <v>3</v>
      </c>
      <c r="F30" s="72">
        <v>3</v>
      </c>
      <c r="G30" s="72">
        <v>1</v>
      </c>
      <c r="H30" s="72">
        <v>4</v>
      </c>
      <c r="I30" s="72">
        <v>2</v>
      </c>
      <c r="J30" s="72">
        <v>0</v>
      </c>
      <c r="K30" s="89">
        <v>19</v>
      </c>
    </row>
    <row r="31" spans="2:11" ht="15" thickBot="1" x14ac:dyDescent="0.35">
      <c r="B31" s="114" t="s">
        <v>61</v>
      </c>
      <c r="C31" s="81">
        <v>3</v>
      </c>
      <c r="D31" s="82">
        <v>3</v>
      </c>
      <c r="E31" s="82">
        <v>3</v>
      </c>
      <c r="F31" s="82">
        <v>2</v>
      </c>
      <c r="G31" s="82">
        <v>0</v>
      </c>
      <c r="H31" s="82">
        <v>4</v>
      </c>
      <c r="I31" s="82">
        <v>0</v>
      </c>
      <c r="J31" s="82">
        <v>0</v>
      </c>
      <c r="K31" s="91">
        <v>15</v>
      </c>
    </row>
    <row r="32" spans="2:11" x14ac:dyDescent="0.3">
      <c r="B32" s="1"/>
      <c r="C32" s="1"/>
      <c r="D32" s="1"/>
      <c r="E32" s="1"/>
      <c r="F32" s="1"/>
      <c r="G32" s="1"/>
      <c r="H32" s="1"/>
      <c r="I32" s="1"/>
      <c r="J32" s="1"/>
      <c r="K32" s="1"/>
    </row>
    <row r="33" spans="2:11" ht="15" thickBot="1" x14ac:dyDescent="0.35">
      <c r="B33" s="1"/>
      <c r="C33" s="1"/>
      <c r="D33" s="1"/>
      <c r="E33" s="1"/>
      <c r="F33" s="1"/>
      <c r="G33" s="1"/>
      <c r="H33" s="1"/>
      <c r="I33" s="1"/>
      <c r="J33" s="1"/>
      <c r="K33" s="1"/>
    </row>
    <row r="34" spans="2:11" ht="24.6" thickBot="1" x14ac:dyDescent="0.35">
      <c r="B34" s="1"/>
      <c r="C34" s="95" t="s">
        <v>37</v>
      </c>
      <c r="D34" s="92" t="s">
        <v>47</v>
      </c>
      <c r="E34" s="1"/>
      <c r="F34" s="1"/>
      <c r="G34" s="1"/>
      <c r="H34" s="1"/>
      <c r="I34" s="1"/>
      <c r="J34" s="1"/>
      <c r="K34" s="1"/>
    </row>
    <row r="35" spans="2:11" x14ac:dyDescent="0.3">
      <c r="C35" s="96">
        <v>3</v>
      </c>
      <c r="D35" s="36">
        <v>3</v>
      </c>
    </row>
    <row r="36" spans="2:11" x14ac:dyDescent="0.3">
      <c r="C36" s="97">
        <v>3</v>
      </c>
      <c r="D36" s="93">
        <v>3</v>
      </c>
    </row>
    <row r="37" spans="2:11" x14ac:dyDescent="0.3">
      <c r="C37" s="97">
        <v>4</v>
      </c>
      <c r="D37" s="93">
        <v>4</v>
      </c>
    </row>
    <row r="38" spans="2:11" x14ac:dyDescent="0.3">
      <c r="C38" s="97">
        <v>2</v>
      </c>
      <c r="D38" s="93">
        <v>2</v>
      </c>
    </row>
    <row r="39" spans="2:11" x14ac:dyDescent="0.3">
      <c r="C39" s="97">
        <v>3</v>
      </c>
      <c r="D39" s="93">
        <v>3</v>
      </c>
    </row>
    <row r="40" spans="2:11" x14ac:dyDescent="0.3">
      <c r="C40" s="97">
        <v>3</v>
      </c>
      <c r="D40" s="93">
        <v>3</v>
      </c>
    </row>
    <row r="41" spans="2:11" x14ac:dyDescent="0.3">
      <c r="C41" s="97">
        <v>3</v>
      </c>
      <c r="D41" s="93">
        <v>3</v>
      </c>
    </row>
    <row r="42" spans="2:11" x14ac:dyDescent="0.3">
      <c r="C42" s="97">
        <v>3</v>
      </c>
      <c r="D42" s="93">
        <v>3</v>
      </c>
    </row>
    <row r="43" spans="2:11" x14ac:dyDescent="0.3">
      <c r="C43" s="97">
        <v>3</v>
      </c>
      <c r="D43" s="93">
        <v>3</v>
      </c>
    </row>
    <row r="44" spans="2:11" x14ac:dyDescent="0.3">
      <c r="C44" s="97">
        <v>4</v>
      </c>
      <c r="D44" s="93">
        <v>4</v>
      </c>
    </row>
    <row r="45" spans="2:11" x14ac:dyDescent="0.3">
      <c r="C45" s="97">
        <v>2</v>
      </c>
      <c r="D45" s="93">
        <v>2</v>
      </c>
    </row>
    <row r="46" spans="2:11" x14ac:dyDescent="0.3">
      <c r="C46" s="97">
        <v>3</v>
      </c>
      <c r="D46" s="93">
        <v>3</v>
      </c>
    </row>
    <row r="47" spans="2:11" x14ac:dyDescent="0.3">
      <c r="C47" s="97">
        <v>3</v>
      </c>
      <c r="D47" s="93">
        <v>3</v>
      </c>
    </row>
    <row r="48" spans="2:11" x14ac:dyDescent="0.3">
      <c r="C48" s="97">
        <v>3</v>
      </c>
      <c r="D48" s="93">
        <v>3</v>
      </c>
    </row>
    <row r="49" spans="3:16" x14ac:dyDescent="0.3">
      <c r="C49" s="97">
        <v>3</v>
      </c>
      <c r="D49" s="93">
        <v>3</v>
      </c>
    </row>
    <row r="50" spans="3:16" x14ac:dyDescent="0.3">
      <c r="C50" s="97">
        <v>3</v>
      </c>
      <c r="D50" s="93">
        <v>3</v>
      </c>
    </row>
    <row r="51" spans="3:16" x14ac:dyDescent="0.3">
      <c r="C51" s="97">
        <v>3</v>
      </c>
      <c r="D51" s="93">
        <v>3</v>
      </c>
    </row>
    <row r="52" spans="3:16" x14ac:dyDescent="0.3">
      <c r="C52" s="97">
        <v>1</v>
      </c>
      <c r="D52" s="93">
        <v>1</v>
      </c>
    </row>
    <row r="53" spans="3:16" x14ac:dyDescent="0.3">
      <c r="C53" s="97">
        <v>3</v>
      </c>
      <c r="D53" s="93">
        <v>3</v>
      </c>
    </row>
    <row r="54" spans="3:16" x14ac:dyDescent="0.3">
      <c r="C54" s="97">
        <v>3</v>
      </c>
      <c r="D54" s="93">
        <v>3</v>
      </c>
    </row>
    <row r="55" spans="3:16" x14ac:dyDescent="0.3">
      <c r="C55" s="97">
        <v>3</v>
      </c>
      <c r="D55" s="93">
        <v>3</v>
      </c>
    </row>
    <row r="56" spans="3:16" x14ac:dyDescent="0.3">
      <c r="C56" s="97">
        <v>2</v>
      </c>
      <c r="D56" s="93">
        <v>2</v>
      </c>
    </row>
    <row r="57" spans="3:16" x14ac:dyDescent="0.3">
      <c r="C57" s="97">
        <v>2</v>
      </c>
      <c r="D57" s="93">
        <v>3</v>
      </c>
      <c r="F57" s="120" t="s">
        <v>49</v>
      </c>
      <c r="G57" s="120"/>
      <c r="H57" s="120"/>
      <c r="I57" s="120"/>
      <c r="J57" s="120"/>
      <c r="K57" s="120"/>
      <c r="L57" s="120"/>
      <c r="M57" s="120"/>
      <c r="N57" s="120"/>
      <c r="O57" s="120"/>
      <c r="P57" s="120"/>
    </row>
    <row r="58" spans="3:16" x14ac:dyDescent="0.3">
      <c r="C58" s="97">
        <v>4</v>
      </c>
      <c r="D58" s="93">
        <v>4</v>
      </c>
    </row>
    <row r="59" spans="3:16" x14ac:dyDescent="0.3">
      <c r="C59" s="97">
        <v>0</v>
      </c>
      <c r="D59" s="93">
        <v>0</v>
      </c>
    </row>
    <row r="60" spans="3:16" x14ac:dyDescent="0.3">
      <c r="C60" s="97">
        <v>3</v>
      </c>
      <c r="D60" s="93">
        <v>3</v>
      </c>
    </row>
    <row r="61" spans="3:16" x14ac:dyDescent="0.3">
      <c r="C61" s="97">
        <v>3</v>
      </c>
      <c r="D61" s="93">
        <v>3</v>
      </c>
    </row>
    <row r="62" spans="3:16" x14ac:dyDescent="0.3">
      <c r="C62" s="97">
        <v>2</v>
      </c>
      <c r="D62" s="93">
        <v>2</v>
      </c>
    </row>
    <row r="63" spans="3:16" x14ac:dyDescent="0.3">
      <c r="C63" s="97">
        <v>2</v>
      </c>
      <c r="D63" s="93">
        <v>1</v>
      </c>
    </row>
    <row r="64" spans="3:16" x14ac:dyDescent="0.3">
      <c r="C64" s="97">
        <v>2</v>
      </c>
      <c r="D64" s="93">
        <v>2</v>
      </c>
    </row>
    <row r="65" spans="3:4" x14ac:dyDescent="0.3">
      <c r="C65" s="97">
        <v>4</v>
      </c>
      <c r="D65" s="93">
        <v>4</v>
      </c>
    </row>
    <row r="66" spans="3:4" x14ac:dyDescent="0.3">
      <c r="C66" s="97">
        <v>0</v>
      </c>
      <c r="D66" s="93">
        <v>0</v>
      </c>
    </row>
    <row r="67" spans="3:4" x14ac:dyDescent="0.3">
      <c r="C67" s="97">
        <v>3</v>
      </c>
      <c r="D67" s="93">
        <v>3</v>
      </c>
    </row>
    <row r="68" spans="3:4" x14ac:dyDescent="0.3">
      <c r="C68" s="97">
        <v>1</v>
      </c>
      <c r="D68" s="93">
        <v>1</v>
      </c>
    </row>
    <row r="69" spans="3:4" x14ac:dyDescent="0.3">
      <c r="C69" s="97">
        <v>0</v>
      </c>
      <c r="D69" s="93">
        <v>0</v>
      </c>
    </row>
    <row r="70" spans="3:4" x14ac:dyDescent="0.3">
      <c r="C70" s="97">
        <v>4</v>
      </c>
      <c r="D70" s="93">
        <v>4</v>
      </c>
    </row>
    <row r="71" spans="3:4" x14ac:dyDescent="0.3">
      <c r="C71" s="97">
        <v>4</v>
      </c>
      <c r="D71" s="93">
        <v>4</v>
      </c>
    </row>
    <row r="72" spans="3:4" x14ac:dyDescent="0.3">
      <c r="C72" s="97">
        <v>7</v>
      </c>
      <c r="D72" s="93">
        <v>7</v>
      </c>
    </row>
    <row r="73" spans="3:4" x14ac:dyDescent="0.3">
      <c r="C73" s="97">
        <v>3</v>
      </c>
      <c r="D73" s="93">
        <v>3</v>
      </c>
    </row>
    <row r="74" spans="3:4" x14ac:dyDescent="0.3">
      <c r="C74" s="97">
        <v>4</v>
      </c>
      <c r="D74" s="93">
        <v>5</v>
      </c>
    </row>
    <row r="75" spans="3:4" x14ac:dyDescent="0.3">
      <c r="C75" s="97">
        <v>4</v>
      </c>
      <c r="D75" s="93">
        <v>4</v>
      </c>
    </row>
    <row r="76" spans="3:4" x14ac:dyDescent="0.3">
      <c r="C76" s="97">
        <v>4</v>
      </c>
      <c r="D76" s="93">
        <v>4</v>
      </c>
    </row>
    <row r="77" spans="3:4" x14ac:dyDescent="0.3">
      <c r="C77" s="97">
        <v>2</v>
      </c>
      <c r="D77" s="93">
        <v>2</v>
      </c>
    </row>
    <row r="78" spans="3:4" x14ac:dyDescent="0.3">
      <c r="C78" s="97">
        <v>1</v>
      </c>
      <c r="D78" s="93">
        <v>1</v>
      </c>
    </row>
    <row r="79" spans="3:4" x14ac:dyDescent="0.3">
      <c r="C79" s="97">
        <v>4</v>
      </c>
      <c r="D79" s="93">
        <v>4</v>
      </c>
    </row>
    <row r="80" spans="3:4" x14ac:dyDescent="0.3">
      <c r="C80" s="97">
        <v>0</v>
      </c>
      <c r="D80" s="93">
        <v>0</v>
      </c>
    </row>
    <row r="81" spans="3:4" x14ac:dyDescent="0.3">
      <c r="C81" s="97">
        <v>3</v>
      </c>
      <c r="D81" s="93">
        <v>3</v>
      </c>
    </row>
    <row r="82" spans="3:4" x14ac:dyDescent="0.3">
      <c r="C82" s="97">
        <v>2</v>
      </c>
      <c r="D82" s="93">
        <v>2</v>
      </c>
    </row>
    <row r="83" spans="3:4" x14ac:dyDescent="0.3">
      <c r="C83" s="97">
        <v>0</v>
      </c>
      <c r="D83" s="93">
        <v>0</v>
      </c>
    </row>
    <row r="84" spans="3:4" x14ac:dyDescent="0.3">
      <c r="C84" s="97">
        <v>0</v>
      </c>
      <c r="D84" s="93">
        <v>0</v>
      </c>
    </row>
    <row r="85" spans="3:4" x14ac:dyDescent="0.3">
      <c r="C85" s="97">
        <v>0</v>
      </c>
      <c r="D85" s="93">
        <v>0</v>
      </c>
    </row>
    <row r="86" spans="3:4" x14ac:dyDescent="0.3">
      <c r="C86" s="97">
        <v>2</v>
      </c>
      <c r="D86" s="93">
        <v>1</v>
      </c>
    </row>
    <row r="87" spans="3:4" x14ac:dyDescent="0.3">
      <c r="C87" s="97">
        <v>0</v>
      </c>
      <c r="D87" s="93">
        <v>0</v>
      </c>
    </row>
    <row r="88" spans="3:4" x14ac:dyDescent="0.3">
      <c r="C88" s="97">
        <v>0</v>
      </c>
      <c r="D88" s="93">
        <v>0</v>
      </c>
    </row>
    <row r="89" spans="3:4" x14ac:dyDescent="0.3">
      <c r="C89" s="97">
        <v>0</v>
      </c>
      <c r="D89" s="93">
        <v>0</v>
      </c>
    </row>
    <row r="90" spans="3:4" ht="15" thickBot="1" x14ac:dyDescent="0.35">
      <c r="C90" s="98">
        <v>0</v>
      </c>
      <c r="D90" s="94">
        <v>0</v>
      </c>
    </row>
  </sheetData>
  <mergeCells count="5">
    <mergeCell ref="B3:K3"/>
    <mergeCell ref="B13:K13"/>
    <mergeCell ref="B23:K23"/>
    <mergeCell ref="A1:U1"/>
    <mergeCell ref="F57:P57"/>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5"/>
  <sheetViews>
    <sheetView zoomScaleNormal="100" workbookViewId="0">
      <selection activeCell="Y23" sqref="Y23"/>
    </sheetView>
  </sheetViews>
  <sheetFormatPr defaultColWidth="8.88671875" defaultRowHeight="14.4" x14ac:dyDescent="0.3"/>
  <cols>
    <col min="1" max="1" width="8.88671875" style="1"/>
    <col min="2" max="2" width="3.5546875" style="1" customWidth="1"/>
    <col min="3" max="3" width="8.88671875" style="1"/>
    <col min="4" max="9" width="7" style="1" customWidth="1"/>
    <col min="10" max="10" width="7" style="25" customWidth="1"/>
    <col min="11" max="11" width="7" style="1" customWidth="1"/>
    <col min="12" max="14" width="13" style="1" customWidth="1"/>
    <col min="15" max="15" width="8.88671875" style="1"/>
    <col min="16" max="23" width="7" style="1" customWidth="1"/>
    <col min="24" max="16384" width="8.88671875" style="1"/>
  </cols>
  <sheetData>
    <row r="1" spans="1:23" ht="28.95" customHeight="1" x14ac:dyDescent="0.3">
      <c r="A1" s="134" t="s">
        <v>51</v>
      </c>
      <c r="B1" s="134"/>
      <c r="C1" s="134"/>
      <c r="D1" s="134"/>
      <c r="E1" s="134"/>
      <c r="F1" s="134"/>
      <c r="G1" s="134"/>
      <c r="H1" s="134"/>
      <c r="I1" s="134"/>
      <c r="J1" s="134"/>
      <c r="K1" s="134"/>
      <c r="L1" s="134"/>
      <c r="M1" s="134"/>
      <c r="N1" s="134"/>
      <c r="O1" s="134"/>
      <c r="P1" s="134"/>
      <c r="Q1" s="134"/>
      <c r="R1" s="134"/>
      <c r="S1" s="134"/>
      <c r="T1" s="134"/>
      <c r="U1" s="134"/>
      <c r="V1" s="134"/>
      <c r="W1" s="134"/>
    </row>
    <row r="3" spans="1:23" ht="19.2" customHeight="1" x14ac:dyDescent="0.3">
      <c r="L3" s="135" t="s">
        <v>31</v>
      </c>
      <c r="M3" s="135"/>
      <c r="N3" s="135"/>
    </row>
    <row r="4" spans="1:23" s="31" customFormat="1" ht="19.2" customHeight="1" x14ac:dyDescent="0.3">
      <c r="A4" s="30"/>
      <c r="C4" s="137" t="s">
        <v>18</v>
      </c>
      <c r="D4" s="137"/>
      <c r="E4" s="137"/>
      <c r="F4" s="137"/>
      <c r="G4" s="137"/>
      <c r="H4" s="137"/>
      <c r="I4" s="137"/>
      <c r="J4" s="137"/>
      <c r="K4" s="137"/>
      <c r="L4" s="135"/>
      <c r="M4" s="135"/>
      <c r="N4" s="135"/>
      <c r="O4" s="138" t="s">
        <v>19</v>
      </c>
      <c r="P4" s="138"/>
      <c r="Q4" s="138"/>
      <c r="R4" s="138"/>
      <c r="S4" s="138"/>
      <c r="T4" s="138"/>
      <c r="U4" s="138"/>
      <c r="V4" s="138"/>
      <c r="W4" s="138"/>
    </row>
    <row r="5" spans="1:23" s="31" customFormat="1" ht="19.2" customHeight="1" thickBot="1" x14ac:dyDescent="0.35">
      <c r="A5" s="30"/>
      <c r="C5" s="32"/>
      <c r="D5" s="139" t="s">
        <v>62</v>
      </c>
      <c r="E5" s="139"/>
      <c r="F5" s="139"/>
      <c r="G5" s="139"/>
      <c r="H5" s="139"/>
      <c r="I5" s="139"/>
      <c r="J5" s="139"/>
      <c r="K5" s="32"/>
      <c r="L5" s="135"/>
      <c r="M5" s="135"/>
      <c r="N5" s="135"/>
      <c r="O5" s="33"/>
      <c r="P5" s="139" t="s">
        <v>62</v>
      </c>
      <c r="Q5" s="139"/>
      <c r="R5" s="139"/>
      <c r="S5" s="139"/>
      <c r="T5" s="139"/>
      <c r="U5" s="139"/>
      <c r="V5" s="139"/>
      <c r="W5" s="33"/>
    </row>
    <row r="6" spans="1:23" ht="19.2" customHeight="1" x14ac:dyDescent="0.3">
      <c r="A6" s="136" t="s">
        <v>24</v>
      </c>
      <c r="C6" s="34" t="s">
        <v>20</v>
      </c>
      <c r="D6" s="37" t="s">
        <v>1</v>
      </c>
      <c r="E6" s="16" t="s">
        <v>2</v>
      </c>
      <c r="F6" s="16" t="s">
        <v>3</v>
      </c>
      <c r="G6" s="16" t="s">
        <v>4</v>
      </c>
      <c r="H6" s="16" t="s">
        <v>5</v>
      </c>
      <c r="I6" s="16" t="s">
        <v>6</v>
      </c>
      <c r="J6" s="38" t="s">
        <v>7</v>
      </c>
      <c r="K6" s="36" t="s">
        <v>8</v>
      </c>
      <c r="O6" s="20" t="s">
        <v>20</v>
      </c>
      <c r="P6" s="18" t="s">
        <v>1</v>
      </c>
      <c r="Q6" s="16" t="s">
        <v>2</v>
      </c>
      <c r="R6" s="16" t="s">
        <v>3</v>
      </c>
      <c r="S6" s="16" t="s">
        <v>4</v>
      </c>
      <c r="T6" s="16" t="s">
        <v>5</v>
      </c>
      <c r="U6" s="16" t="s">
        <v>6</v>
      </c>
      <c r="V6" s="26" t="s">
        <v>7</v>
      </c>
      <c r="W6" s="22" t="s">
        <v>8</v>
      </c>
    </row>
    <row r="7" spans="1:23" ht="19.2" customHeight="1" thickBot="1" x14ac:dyDescent="0.35">
      <c r="A7" s="136"/>
      <c r="C7" s="35" t="s">
        <v>21</v>
      </c>
      <c r="D7" s="39">
        <v>3.5</v>
      </c>
      <c r="E7" s="17">
        <v>3.5</v>
      </c>
      <c r="F7" s="17">
        <v>3.5</v>
      </c>
      <c r="G7" s="17">
        <v>3</v>
      </c>
      <c r="H7" s="17">
        <v>2.5</v>
      </c>
      <c r="I7" s="17">
        <v>4.5</v>
      </c>
      <c r="J7" s="40">
        <v>2.5</v>
      </c>
      <c r="K7" s="103">
        <f>SUM(D7:J7)</f>
        <v>23</v>
      </c>
      <c r="M7" s="15">
        <f>(0.078*W7)+(0.002*(W7^2))-0.073</f>
        <v>2.1309999999999998</v>
      </c>
      <c r="N7" s="1" t="s">
        <v>29</v>
      </c>
      <c r="O7" s="23" t="s">
        <v>21</v>
      </c>
      <c r="P7" s="19">
        <f t="shared" ref="P7:V7" si="0">IF(D7&lt;1,0,IF(D7&lt;2,1,IF(D7&lt;=3,2,IF(D7&lt;4,3,IF(D7&lt;5,4,IF(D7&lt;6,5,IF(D7&lt;7,6,IF(D7&lt;8,7,IF(D7&lt;9,8,9)))))))))</f>
        <v>3</v>
      </c>
      <c r="Q7" s="17">
        <f t="shared" si="0"/>
        <v>3</v>
      </c>
      <c r="R7" s="17">
        <f t="shared" si="0"/>
        <v>3</v>
      </c>
      <c r="S7" s="17">
        <f t="shared" si="0"/>
        <v>2</v>
      </c>
      <c r="T7" s="17">
        <f t="shared" si="0"/>
        <v>2</v>
      </c>
      <c r="U7" s="17">
        <f t="shared" si="0"/>
        <v>4</v>
      </c>
      <c r="V7" s="27">
        <f t="shared" si="0"/>
        <v>2</v>
      </c>
      <c r="W7" s="104">
        <f>SUM(P7:V7)</f>
        <v>19</v>
      </c>
    </row>
    <row r="8" spans="1:23" ht="19.2" customHeight="1" thickBot="1" x14ac:dyDescent="0.35"/>
    <row r="9" spans="1:23" ht="19.2" customHeight="1" x14ac:dyDescent="0.3">
      <c r="A9" s="136" t="s">
        <v>25</v>
      </c>
      <c r="C9" s="34" t="s">
        <v>20</v>
      </c>
      <c r="D9" s="37" t="s">
        <v>1</v>
      </c>
      <c r="E9" s="16" t="s">
        <v>2</v>
      </c>
      <c r="F9" s="16" t="s">
        <v>3</v>
      </c>
      <c r="G9" s="16" t="s">
        <v>4</v>
      </c>
      <c r="H9" s="16" t="s">
        <v>5</v>
      </c>
      <c r="I9" s="16" t="s">
        <v>6</v>
      </c>
      <c r="J9" s="38" t="s">
        <v>7</v>
      </c>
      <c r="K9" s="36" t="s">
        <v>8</v>
      </c>
      <c r="O9" s="20" t="s">
        <v>20</v>
      </c>
      <c r="P9" s="18" t="s">
        <v>1</v>
      </c>
      <c r="Q9" s="16" t="s">
        <v>2</v>
      </c>
      <c r="R9" s="16" t="s">
        <v>3</v>
      </c>
      <c r="S9" s="16" t="s">
        <v>4</v>
      </c>
      <c r="T9" s="16" t="s">
        <v>5</v>
      </c>
      <c r="U9" s="16" t="s">
        <v>6</v>
      </c>
      <c r="V9" s="26" t="s">
        <v>7</v>
      </c>
      <c r="W9" s="22" t="s">
        <v>8</v>
      </c>
    </row>
    <row r="10" spans="1:23" ht="19.2" customHeight="1" thickBot="1" x14ac:dyDescent="0.35">
      <c r="A10" s="136"/>
      <c r="C10" s="35" t="s">
        <v>21</v>
      </c>
      <c r="D10" s="39">
        <v>3.5</v>
      </c>
      <c r="E10" s="17">
        <v>3.5</v>
      </c>
      <c r="F10" s="17">
        <v>3.5</v>
      </c>
      <c r="G10" s="17">
        <v>3</v>
      </c>
      <c r="H10" s="17">
        <v>2.5</v>
      </c>
      <c r="I10" s="17">
        <v>4.5</v>
      </c>
      <c r="J10" s="40">
        <v>2.5</v>
      </c>
      <c r="K10" s="103">
        <f>SUM(D10:J10)</f>
        <v>23</v>
      </c>
      <c r="M10" s="15">
        <f>(0.078*W10)+(0.002*(W10^2))-0.073</f>
        <v>2.1309999999999998</v>
      </c>
      <c r="N10" s="1" t="s">
        <v>29</v>
      </c>
      <c r="O10" s="23" t="s">
        <v>21</v>
      </c>
      <c r="P10" s="19">
        <f t="shared" ref="P10:V10" si="1">IF(D10&lt;1,0,IF(D10&lt;2,1,IF(D10&lt;=3,2,IF(D10&lt;4,3,IF(D10&lt;5,4,IF(D10&lt;6,5,IF(D10&lt;7,6,IF(D10&lt;8,7,IF(D10&lt;9,8,9)))))))))</f>
        <v>3</v>
      </c>
      <c r="Q10" s="17">
        <f t="shared" si="1"/>
        <v>3</v>
      </c>
      <c r="R10" s="17">
        <f t="shared" si="1"/>
        <v>3</v>
      </c>
      <c r="S10" s="17">
        <f t="shared" si="1"/>
        <v>2</v>
      </c>
      <c r="T10" s="17">
        <f t="shared" si="1"/>
        <v>2</v>
      </c>
      <c r="U10" s="17">
        <f t="shared" si="1"/>
        <v>4</v>
      </c>
      <c r="V10" s="27">
        <f t="shared" si="1"/>
        <v>2</v>
      </c>
      <c r="W10" s="104">
        <f>SUM(P10:V10)</f>
        <v>19</v>
      </c>
    </row>
    <row r="11" spans="1:23" ht="19.2" customHeight="1" thickBot="1" x14ac:dyDescent="0.35"/>
    <row r="12" spans="1:23" ht="19.2" customHeight="1" x14ac:dyDescent="0.3">
      <c r="A12" s="136" t="s">
        <v>26</v>
      </c>
      <c r="C12" s="34" t="s">
        <v>20</v>
      </c>
      <c r="D12" s="37" t="s">
        <v>1</v>
      </c>
      <c r="E12" s="16" t="s">
        <v>2</v>
      </c>
      <c r="F12" s="16" t="s">
        <v>3</v>
      </c>
      <c r="G12" s="16" t="s">
        <v>4</v>
      </c>
      <c r="H12" s="16" t="s">
        <v>5</v>
      </c>
      <c r="I12" s="16" t="s">
        <v>6</v>
      </c>
      <c r="J12" s="38" t="s">
        <v>7</v>
      </c>
      <c r="K12" s="36" t="s">
        <v>8</v>
      </c>
      <c r="O12" s="20" t="s">
        <v>20</v>
      </c>
      <c r="P12" s="18" t="s">
        <v>1</v>
      </c>
      <c r="Q12" s="16" t="s">
        <v>2</v>
      </c>
      <c r="R12" s="16" t="s">
        <v>3</v>
      </c>
      <c r="S12" s="16" t="s">
        <v>4</v>
      </c>
      <c r="T12" s="16" t="s">
        <v>5</v>
      </c>
      <c r="U12" s="16" t="s">
        <v>6</v>
      </c>
      <c r="V12" s="26" t="s">
        <v>7</v>
      </c>
      <c r="W12" s="22" t="s">
        <v>8</v>
      </c>
    </row>
    <row r="13" spans="1:23" ht="19.2" customHeight="1" thickBot="1" x14ac:dyDescent="0.35">
      <c r="A13" s="136"/>
      <c r="C13" s="35" t="s">
        <v>21</v>
      </c>
      <c r="D13" s="41">
        <v>3.5</v>
      </c>
      <c r="E13" s="42">
        <v>3.5</v>
      </c>
      <c r="F13" s="42">
        <v>3.5</v>
      </c>
      <c r="G13" s="42">
        <v>3</v>
      </c>
      <c r="H13" s="42">
        <v>2.5</v>
      </c>
      <c r="I13" s="42">
        <v>4.5</v>
      </c>
      <c r="J13" s="43">
        <v>2.5</v>
      </c>
      <c r="K13" s="103">
        <f>SUM(D13:J13)</f>
        <v>23</v>
      </c>
      <c r="M13" s="15">
        <f>(0.078*W13)+(0.002*(W13^2))-0.073</f>
        <v>2.1309999999999998</v>
      </c>
      <c r="N13" s="1" t="s">
        <v>29</v>
      </c>
      <c r="O13" s="23" t="s">
        <v>21</v>
      </c>
      <c r="P13" s="19">
        <f t="shared" ref="P13:V13" si="2">IF(D13&lt;1,0,IF(D13&lt;2,1,IF(D13&lt;=3,2,IF(D13&lt;4,3,IF(D13&lt;5,4,IF(D13&lt;6,5,IF(D13&lt;7,6,IF(D13&lt;8,7,IF(D13&lt;9,8,9)))))))))</f>
        <v>3</v>
      </c>
      <c r="Q13" s="17">
        <f t="shared" si="2"/>
        <v>3</v>
      </c>
      <c r="R13" s="17">
        <f t="shared" si="2"/>
        <v>3</v>
      </c>
      <c r="S13" s="17">
        <f t="shared" si="2"/>
        <v>2</v>
      </c>
      <c r="T13" s="17">
        <f t="shared" si="2"/>
        <v>2</v>
      </c>
      <c r="U13" s="17">
        <f t="shared" si="2"/>
        <v>4</v>
      </c>
      <c r="V13" s="27">
        <f t="shared" si="2"/>
        <v>2</v>
      </c>
      <c r="W13" s="104">
        <f>SUM(P13:V13)</f>
        <v>19</v>
      </c>
    </row>
    <row r="14" spans="1:23" ht="19.2" customHeight="1" thickBot="1" x14ac:dyDescent="0.35"/>
    <row r="15" spans="1:23" ht="19.2" customHeight="1" x14ac:dyDescent="0.3">
      <c r="A15" s="136" t="s">
        <v>27</v>
      </c>
      <c r="C15" s="20" t="s">
        <v>20</v>
      </c>
      <c r="D15" s="18" t="s">
        <v>1</v>
      </c>
      <c r="E15" s="16" t="s">
        <v>2</v>
      </c>
      <c r="F15" s="16" t="s">
        <v>3</v>
      </c>
      <c r="G15" s="16" t="s">
        <v>4</v>
      </c>
      <c r="H15" s="16" t="s">
        <v>5</v>
      </c>
      <c r="I15" s="16" t="s">
        <v>6</v>
      </c>
      <c r="J15" s="26" t="s">
        <v>7</v>
      </c>
      <c r="K15" s="22" t="s">
        <v>8</v>
      </c>
      <c r="O15" s="20" t="s">
        <v>20</v>
      </c>
      <c r="P15" s="18" t="s">
        <v>1</v>
      </c>
      <c r="Q15" s="16" t="s">
        <v>2</v>
      </c>
      <c r="R15" s="16" t="s">
        <v>3</v>
      </c>
      <c r="S15" s="16" t="s">
        <v>4</v>
      </c>
      <c r="T15" s="16" t="s">
        <v>5</v>
      </c>
      <c r="U15" s="16" t="s">
        <v>6</v>
      </c>
      <c r="V15" s="26" t="s">
        <v>7</v>
      </c>
      <c r="W15" s="22" t="s">
        <v>8</v>
      </c>
    </row>
    <row r="16" spans="1:23" ht="19.2" customHeight="1" thickBot="1" x14ac:dyDescent="0.35">
      <c r="A16" s="136"/>
      <c r="C16" s="21" t="s">
        <v>21</v>
      </c>
      <c r="D16" s="19">
        <v>3.5</v>
      </c>
      <c r="E16" s="17">
        <v>3.5</v>
      </c>
      <c r="F16" s="17">
        <v>3.5</v>
      </c>
      <c r="G16" s="17">
        <v>3</v>
      </c>
      <c r="H16" s="17">
        <v>2.5</v>
      </c>
      <c r="I16" s="17">
        <v>4</v>
      </c>
      <c r="J16" s="27">
        <v>2.5</v>
      </c>
      <c r="K16" s="104">
        <f>SUM(D16:J16)</f>
        <v>22.5</v>
      </c>
      <c r="M16" s="15">
        <f>(0.078*W16)+(0.002*(W16^2))-0.073</f>
        <v>2.1309999999999998</v>
      </c>
      <c r="N16" s="1" t="s">
        <v>29</v>
      </c>
      <c r="O16" s="23" t="s">
        <v>21</v>
      </c>
      <c r="P16" s="19">
        <f t="shared" ref="P16:V16" si="3">IF(D16&lt;1,0,IF(D16&lt;2,1,IF(D16&lt;=3,2,IF(D16&lt;4,3,IF(D16&lt;5,4,IF(D16&lt;6,5,IF(D16&lt;7,6,IF(D16&lt;8,7,IF(D16&lt;9,8,9)))))))))</f>
        <v>3</v>
      </c>
      <c r="Q16" s="17">
        <f t="shared" si="3"/>
        <v>3</v>
      </c>
      <c r="R16" s="17">
        <f t="shared" si="3"/>
        <v>3</v>
      </c>
      <c r="S16" s="17">
        <f t="shared" si="3"/>
        <v>2</v>
      </c>
      <c r="T16" s="17">
        <f t="shared" si="3"/>
        <v>2</v>
      </c>
      <c r="U16" s="17">
        <f t="shared" si="3"/>
        <v>4</v>
      </c>
      <c r="V16" s="27">
        <f t="shared" si="3"/>
        <v>2</v>
      </c>
      <c r="W16" s="104">
        <f>SUM(P16:V16)</f>
        <v>19</v>
      </c>
    </row>
    <row r="17" spans="1:25" ht="19.2" customHeight="1" thickBot="1" x14ac:dyDescent="0.35"/>
    <row r="18" spans="1:25" ht="19.2" customHeight="1" thickBot="1" x14ac:dyDescent="0.35">
      <c r="A18" s="136" t="s">
        <v>28</v>
      </c>
      <c r="C18" s="20" t="s">
        <v>20</v>
      </c>
      <c r="D18" s="18" t="s">
        <v>1</v>
      </c>
      <c r="E18" s="16" t="s">
        <v>2</v>
      </c>
      <c r="F18" s="16" t="s">
        <v>3</v>
      </c>
      <c r="G18" s="16" t="s">
        <v>4</v>
      </c>
      <c r="H18" s="16" t="s">
        <v>5</v>
      </c>
      <c r="I18" s="16" t="s">
        <v>6</v>
      </c>
      <c r="J18" s="26" t="s">
        <v>7</v>
      </c>
      <c r="K18" s="22" t="s">
        <v>8</v>
      </c>
      <c r="O18" s="20" t="s">
        <v>20</v>
      </c>
      <c r="P18" s="18" t="s">
        <v>1</v>
      </c>
      <c r="Q18" s="16" t="s">
        <v>2</v>
      </c>
      <c r="R18" s="16" t="s">
        <v>3</v>
      </c>
      <c r="S18" s="16" t="s">
        <v>4</v>
      </c>
      <c r="T18" s="16" t="s">
        <v>5</v>
      </c>
      <c r="U18" s="16" t="s">
        <v>6</v>
      </c>
      <c r="V18" s="26" t="s">
        <v>7</v>
      </c>
      <c r="W18" s="22" t="s">
        <v>8</v>
      </c>
    </row>
    <row r="19" spans="1:25" ht="19.2" customHeight="1" thickBot="1" x14ac:dyDescent="0.35">
      <c r="A19" s="136"/>
      <c r="C19" s="21" t="s">
        <v>21</v>
      </c>
      <c r="D19" s="24">
        <f t="shared" ref="D19:J19" si="4">AVERAGE(D16,D13,D10,D7)</f>
        <v>3.5</v>
      </c>
      <c r="E19" s="24">
        <f t="shared" si="4"/>
        <v>3.5</v>
      </c>
      <c r="F19" s="24">
        <f t="shared" si="4"/>
        <v>3.5</v>
      </c>
      <c r="G19" s="24">
        <f t="shared" si="4"/>
        <v>3</v>
      </c>
      <c r="H19" s="24">
        <f t="shared" si="4"/>
        <v>2.5</v>
      </c>
      <c r="I19" s="24">
        <f t="shared" si="4"/>
        <v>4.375</v>
      </c>
      <c r="J19" s="24">
        <f t="shared" si="4"/>
        <v>2.5</v>
      </c>
      <c r="K19" s="105">
        <f>SUM(D19:J19)</f>
        <v>22.875</v>
      </c>
      <c r="M19" s="47">
        <f>(0.078*W19)+(0.002*(W19^2))-0.073</f>
        <v>2.1309999999999998</v>
      </c>
      <c r="N19" s="1" t="s">
        <v>29</v>
      </c>
      <c r="O19" s="23" t="s">
        <v>21</v>
      </c>
      <c r="P19" s="19">
        <f t="shared" ref="P19:V19" si="5">AVERAGE(P16,P13,P10,P7)</f>
        <v>3</v>
      </c>
      <c r="Q19" s="19">
        <f t="shared" si="5"/>
        <v>3</v>
      </c>
      <c r="R19" s="19">
        <f t="shared" si="5"/>
        <v>3</v>
      </c>
      <c r="S19" s="19">
        <f t="shared" si="5"/>
        <v>2</v>
      </c>
      <c r="T19" s="19">
        <f t="shared" si="5"/>
        <v>2</v>
      </c>
      <c r="U19" s="19">
        <f t="shared" si="5"/>
        <v>4</v>
      </c>
      <c r="V19" s="19">
        <f t="shared" si="5"/>
        <v>2</v>
      </c>
      <c r="W19" s="105">
        <f>SUM(P19:V19)</f>
        <v>19</v>
      </c>
    </row>
    <row r="20" spans="1:25" ht="19.2" customHeight="1" x14ac:dyDescent="0.3">
      <c r="A20" s="29"/>
      <c r="I20" s="11" t="s">
        <v>30</v>
      </c>
      <c r="J20" s="106">
        <f>2*STDEV(K7,K10,K13,K16)</f>
        <v>0.5</v>
      </c>
      <c r="K20" s="106">
        <f>K19-J20</f>
        <v>22.375</v>
      </c>
      <c r="L20" s="11" t="s">
        <v>22</v>
      </c>
      <c r="M20" s="28">
        <f>(0.078*W20)+(0.002*(W20^2))-0.073</f>
        <v>2.0545</v>
      </c>
      <c r="N20" s="1" t="s">
        <v>29</v>
      </c>
      <c r="V20" s="116">
        <f>J20</f>
        <v>0.5</v>
      </c>
      <c r="W20" s="106">
        <f>W19-V20</f>
        <v>18.5</v>
      </c>
      <c r="X20" s="1" t="s">
        <v>22</v>
      </c>
    </row>
    <row r="21" spans="1:25" ht="19.2" customHeight="1" x14ac:dyDescent="0.3">
      <c r="A21" s="29"/>
      <c r="I21" s="11"/>
      <c r="J21" s="11"/>
      <c r="K21" s="106">
        <f>K19+J20</f>
        <v>23.375</v>
      </c>
      <c r="L21" s="11" t="s">
        <v>23</v>
      </c>
      <c r="M21" s="28">
        <f>(0.078*W21)+(0.002*(W21^2))-0.073</f>
        <v>2.2084999999999999</v>
      </c>
      <c r="N21" s="1" t="s">
        <v>29</v>
      </c>
      <c r="W21" s="106">
        <f>W19+V20</f>
        <v>19.5</v>
      </c>
      <c r="X21" s="1" t="s">
        <v>23</v>
      </c>
    </row>
    <row r="22" spans="1:25" ht="19.2" customHeight="1" x14ac:dyDescent="0.3">
      <c r="A22" s="29"/>
      <c r="J22" s="1"/>
      <c r="Y22" s="44" t="s">
        <v>67</v>
      </c>
    </row>
    <row r="23" spans="1:25" x14ac:dyDescent="0.3">
      <c r="J23" s="1"/>
    </row>
    <row r="24" spans="1:25" x14ac:dyDescent="0.3">
      <c r="J24" s="1"/>
    </row>
    <row r="25" spans="1:25" x14ac:dyDescent="0.3">
      <c r="J25" s="1"/>
    </row>
  </sheetData>
  <mergeCells count="11">
    <mergeCell ref="A1:W1"/>
    <mergeCell ref="L3:N5"/>
    <mergeCell ref="A15:A16"/>
    <mergeCell ref="A18:A19"/>
    <mergeCell ref="C4:K4"/>
    <mergeCell ref="O4:W4"/>
    <mergeCell ref="A6:A7"/>
    <mergeCell ref="A9:A10"/>
    <mergeCell ref="A12:A13"/>
    <mergeCell ref="D5:J5"/>
    <mergeCell ref="P5:V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zoomScaleNormal="100" workbookViewId="0">
      <selection activeCell="P4" sqref="P4:V4"/>
    </sheetView>
  </sheetViews>
  <sheetFormatPr defaultColWidth="8.88671875" defaultRowHeight="14.4" x14ac:dyDescent="0.3"/>
  <cols>
    <col min="1" max="1" width="8.88671875" style="1"/>
    <col min="2" max="2" width="3.5546875" style="1" customWidth="1"/>
    <col min="3" max="3" width="8.88671875" style="1"/>
    <col min="4" max="9" width="7" style="1" customWidth="1"/>
    <col min="10" max="10" width="7" style="25" customWidth="1"/>
    <col min="11" max="11" width="7" style="1" customWidth="1"/>
    <col min="12" max="14" width="13" style="1" customWidth="1"/>
    <col min="15" max="15" width="8.88671875" style="1"/>
    <col min="16" max="23" width="7" style="1" customWidth="1"/>
    <col min="24" max="16384" width="8.88671875" style="1"/>
  </cols>
  <sheetData>
    <row r="1" spans="1:23" ht="31.2" customHeight="1" x14ac:dyDescent="0.3">
      <c r="A1" s="134" t="s">
        <v>52</v>
      </c>
      <c r="B1" s="134"/>
      <c r="C1" s="134"/>
      <c r="D1" s="134"/>
      <c r="E1" s="134"/>
      <c r="F1" s="134"/>
      <c r="G1" s="134"/>
      <c r="H1" s="134"/>
      <c r="I1" s="134"/>
      <c r="J1" s="134"/>
      <c r="K1" s="134"/>
      <c r="L1" s="134"/>
      <c r="M1" s="134"/>
      <c r="N1" s="134"/>
      <c r="O1" s="134"/>
      <c r="P1" s="134"/>
      <c r="Q1" s="134"/>
      <c r="R1" s="134"/>
      <c r="S1" s="134"/>
      <c r="T1" s="134"/>
      <c r="U1" s="134"/>
      <c r="V1" s="134"/>
      <c r="W1" s="134"/>
    </row>
    <row r="2" spans="1:23" s="31" customFormat="1" ht="19.2" customHeight="1" x14ac:dyDescent="0.3">
      <c r="A2" s="1"/>
      <c r="B2" s="1"/>
      <c r="C2" s="1"/>
      <c r="D2" s="1"/>
      <c r="E2" s="1"/>
      <c r="F2" s="1"/>
      <c r="G2" s="1"/>
      <c r="H2" s="1"/>
      <c r="I2" s="1"/>
      <c r="J2" s="25"/>
      <c r="K2" s="1"/>
      <c r="L2" s="108"/>
      <c r="M2" s="108"/>
      <c r="N2" s="108"/>
      <c r="O2" s="1"/>
      <c r="P2" s="1"/>
      <c r="Q2" s="1"/>
      <c r="R2" s="1"/>
      <c r="S2" s="1"/>
      <c r="T2" s="1"/>
      <c r="U2" s="1"/>
      <c r="V2" s="1"/>
      <c r="W2" s="1"/>
    </row>
    <row r="3" spans="1:23" s="31" customFormat="1" ht="19.2" customHeight="1" x14ac:dyDescent="0.3">
      <c r="A3" s="30"/>
      <c r="C3" s="137" t="s">
        <v>18</v>
      </c>
      <c r="D3" s="137"/>
      <c r="E3" s="137"/>
      <c r="F3" s="137"/>
      <c r="G3" s="137"/>
      <c r="H3" s="137"/>
      <c r="I3" s="137"/>
      <c r="J3" s="137"/>
      <c r="K3" s="137"/>
      <c r="L3" s="108"/>
      <c r="M3" s="108"/>
      <c r="N3" s="108"/>
      <c r="O3" s="138" t="s">
        <v>19</v>
      </c>
      <c r="P3" s="138"/>
      <c r="Q3" s="138"/>
      <c r="R3" s="138"/>
      <c r="S3" s="138"/>
      <c r="T3" s="138"/>
      <c r="U3" s="138"/>
      <c r="V3" s="138"/>
      <c r="W3" s="138"/>
    </row>
    <row r="4" spans="1:23" ht="19.2" customHeight="1" thickBot="1" x14ac:dyDescent="0.35">
      <c r="A4" s="30"/>
      <c r="B4" s="31"/>
      <c r="C4" s="32"/>
      <c r="D4" s="139" t="s">
        <v>63</v>
      </c>
      <c r="E4" s="139"/>
      <c r="F4" s="139"/>
      <c r="G4" s="139"/>
      <c r="H4" s="139"/>
      <c r="I4" s="139"/>
      <c r="J4" s="139"/>
      <c r="K4" s="32"/>
      <c r="L4" s="108"/>
      <c r="M4" s="108"/>
      <c r="N4" s="108"/>
      <c r="O4" s="33"/>
      <c r="P4" s="139" t="s">
        <v>63</v>
      </c>
      <c r="Q4" s="139"/>
      <c r="R4" s="139"/>
      <c r="S4" s="139"/>
      <c r="T4" s="139"/>
      <c r="U4" s="139"/>
      <c r="V4" s="139"/>
      <c r="W4" s="33"/>
    </row>
    <row r="5" spans="1:23" ht="19.2" customHeight="1" x14ac:dyDescent="0.3">
      <c r="A5" s="136" t="s">
        <v>24</v>
      </c>
      <c r="C5" s="34" t="s">
        <v>20</v>
      </c>
      <c r="D5" s="37" t="s">
        <v>1</v>
      </c>
      <c r="E5" s="16" t="s">
        <v>2</v>
      </c>
      <c r="F5" s="16" t="s">
        <v>3</v>
      </c>
      <c r="G5" s="16" t="s">
        <v>4</v>
      </c>
      <c r="H5" s="16" t="s">
        <v>5</v>
      </c>
      <c r="I5" s="16" t="s">
        <v>6</v>
      </c>
      <c r="J5" s="38" t="s">
        <v>7</v>
      </c>
      <c r="K5" s="36" t="s">
        <v>8</v>
      </c>
      <c r="O5" s="20" t="s">
        <v>20</v>
      </c>
      <c r="P5" s="18" t="s">
        <v>1</v>
      </c>
      <c r="Q5" s="16" t="s">
        <v>2</v>
      </c>
      <c r="R5" s="16" t="s">
        <v>3</v>
      </c>
      <c r="S5" s="16" t="s">
        <v>4</v>
      </c>
      <c r="T5" s="16" t="s">
        <v>5</v>
      </c>
      <c r="U5" s="16" t="s">
        <v>6</v>
      </c>
      <c r="V5" s="26" t="s">
        <v>7</v>
      </c>
      <c r="W5" s="22" t="s">
        <v>8</v>
      </c>
    </row>
    <row r="6" spans="1:23" ht="19.2" customHeight="1" thickBot="1" x14ac:dyDescent="0.35">
      <c r="A6" s="136"/>
      <c r="C6" s="35" t="s">
        <v>21</v>
      </c>
      <c r="D6" s="39">
        <v>3.5</v>
      </c>
      <c r="E6" s="17">
        <v>3.5</v>
      </c>
      <c r="F6" s="17">
        <v>3.5</v>
      </c>
      <c r="G6" s="17">
        <v>3.5</v>
      </c>
      <c r="H6" s="17">
        <v>2.5</v>
      </c>
      <c r="I6" s="17">
        <v>4.5</v>
      </c>
      <c r="J6" s="40">
        <v>2</v>
      </c>
      <c r="K6" s="103">
        <f>SUM(D6:J6)</f>
        <v>23</v>
      </c>
      <c r="M6" s="15"/>
      <c r="O6" s="23" t="s">
        <v>21</v>
      </c>
      <c r="P6" s="19">
        <f t="shared" ref="P6:V6" si="0">IF(D6&lt;1,0,IF(D6&lt;2,1,IF(D6&lt;=3,2,IF(D6&lt;4,3,IF(D6&lt;5,4,IF(D6&lt;6,5,IF(D6&lt;7,6,IF(D6&lt;8,7,IF(D6&lt;9,8,9)))))))))</f>
        <v>3</v>
      </c>
      <c r="Q6" s="17">
        <f t="shared" si="0"/>
        <v>3</v>
      </c>
      <c r="R6" s="17">
        <f t="shared" si="0"/>
        <v>3</v>
      </c>
      <c r="S6" s="17">
        <f t="shared" si="0"/>
        <v>3</v>
      </c>
      <c r="T6" s="17">
        <f t="shared" si="0"/>
        <v>2</v>
      </c>
      <c r="U6" s="17">
        <f t="shared" si="0"/>
        <v>4</v>
      </c>
      <c r="V6" s="27">
        <f t="shared" si="0"/>
        <v>2</v>
      </c>
      <c r="W6" s="104">
        <f>SUM(P6:V6)</f>
        <v>20</v>
      </c>
    </row>
    <row r="7" spans="1:23" ht="19.2" customHeight="1" thickBot="1" x14ac:dyDescent="0.35"/>
    <row r="8" spans="1:23" ht="19.2" customHeight="1" x14ac:dyDescent="0.3">
      <c r="A8" s="136" t="s">
        <v>25</v>
      </c>
      <c r="C8" s="34" t="s">
        <v>20</v>
      </c>
      <c r="D8" s="37" t="s">
        <v>1</v>
      </c>
      <c r="E8" s="16" t="s">
        <v>2</v>
      </c>
      <c r="F8" s="16" t="s">
        <v>3</v>
      </c>
      <c r="G8" s="16" t="s">
        <v>4</v>
      </c>
      <c r="H8" s="16" t="s">
        <v>5</v>
      </c>
      <c r="I8" s="16" t="s">
        <v>6</v>
      </c>
      <c r="J8" s="38" t="s">
        <v>7</v>
      </c>
      <c r="K8" s="36" t="s">
        <v>8</v>
      </c>
      <c r="O8" s="20" t="s">
        <v>20</v>
      </c>
      <c r="P8" s="18" t="s">
        <v>1</v>
      </c>
      <c r="Q8" s="16" t="s">
        <v>2</v>
      </c>
      <c r="R8" s="16" t="s">
        <v>3</v>
      </c>
      <c r="S8" s="16" t="s">
        <v>4</v>
      </c>
      <c r="T8" s="16" t="s">
        <v>5</v>
      </c>
      <c r="U8" s="16" t="s">
        <v>6</v>
      </c>
      <c r="V8" s="26" t="s">
        <v>7</v>
      </c>
      <c r="W8" s="22" t="s">
        <v>8</v>
      </c>
    </row>
    <row r="9" spans="1:23" ht="19.2" customHeight="1" thickBot="1" x14ac:dyDescent="0.35">
      <c r="A9" s="136"/>
      <c r="C9" s="35" t="s">
        <v>21</v>
      </c>
      <c r="D9" s="39">
        <v>3.5</v>
      </c>
      <c r="E9" s="17">
        <v>3.5</v>
      </c>
      <c r="F9" s="17">
        <v>3.5</v>
      </c>
      <c r="G9" s="17">
        <v>3</v>
      </c>
      <c r="H9" s="17">
        <v>2.5</v>
      </c>
      <c r="I9" s="17">
        <v>4.5</v>
      </c>
      <c r="J9" s="40">
        <v>2</v>
      </c>
      <c r="K9" s="45">
        <f>SUM(D9:J9)</f>
        <v>22.5</v>
      </c>
      <c r="M9" s="15"/>
      <c r="O9" s="23" t="s">
        <v>21</v>
      </c>
      <c r="P9" s="19">
        <f t="shared" ref="P9:V9" si="1">IF(D9&lt;1,0,IF(D9&lt;2,1,IF(D9&lt;=3,2,IF(D9&lt;4,3,IF(D9&lt;5,4,IF(D9&lt;6,5,IF(D9&lt;7,6,IF(D9&lt;8,7,IF(D9&lt;9,8,9)))))))))</f>
        <v>3</v>
      </c>
      <c r="Q9" s="17">
        <f t="shared" si="1"/>
        <v>3</v>
      </c>
      <c r="R9" s="17">
        <f t="shared" si="1"/>
        <v>3</v>
      </c>
      <c r="S9" s="17">
        <f t="shared" si="1"/>
        <v>2</v>
      </c>
      <c r="T9" s="17">
        <f t="shared" si="1"/>
        <v>2</v>
      </c>
      <c r="U9" s="17">
        <f t="shared" si="1"/>
        <v>4</v>
      </c>
      <c r="V9" s="27">
        <f t="shared" si="1"/>
        <v>2</v>
      </c>
      <c r="W9" s="104">
        <f>SUM(P9:V9)</f>
        <v>19</v>
      </c>
    </row>
    <row r="10" spans="1:23" ht="19.2" customHeight="1" thickBot="1" x14ac:dyDescent="0.35"/>
    <row r="11" spans="1:23" ht="19.2" customHeight="1" x14ac:dyDescent="0.3">
      <c r="A11" s="136" t="s">
        <v>26</v>
      </c>
      <c r="C11" s="34" t="s">
        <v>20</v>
      </c>
      <c r="D11" s="37" t="s">
        <v>1</v>
      </c>
      <c r="E11" s="16" t="s">
        <v>2</v>
      </c>
      <c r="F11" s="16" t="s">
        <v>3</v>
      </c>
      <c r="G11" s="16" t="s">
        <v>4</v>
      </c>
      <c r="H11" s="16" t="s">
        <v>5</v>
      </c>
      <c r="I11" s="16" t="s">
        <v>6</v>
      </c>
      <c r="J11" s="38" t="s">
        <v>7</v>
      </c>
      <c r="K11" s="36" t="s">
        <v>8</v>
      </c>
      <c r="O11" s="20" t="s">
        <v>20</v>
      </c>
      <c r="P11" s="18" t="s">
        <v>1</v>
      </c>
      <c r="Q11" s="16" t="s">
        <v>2</v>
      </c>
      <c r="R11" s="16" t="s">
        <v>3</v>
      </c>
      <c r="S11" s="16" t="s">
        <v>4</v>
      </c>
      <c r="T11" s="16" t="s">
        <v>5</v>
      </c>
      <c r="U11" s="16" t="s">
        <v>6</v>
      </c>
      <c r="V11" s="26" t="s">
        <v>7</v>
      </c>
      <c r="W11" s="22" t="s">
        <v>8</v>
      </c>
    </row>
    <row r="12" spans="1:23" ht="19.2" customHeight="1" thickBot="1" x14ac:dyDescent="0.35">
      <c r="A12" s="136"/>
      <c r="C12" s="35" t="s">
        <v>21</v>
      </c>
      <c r="D12" s="39">
        <v>3.5</v>
      </c>
      <c r="E12" s="17">
        <v>3.5</v>
      </c>
      <c r="F12" s="17">
        <v>3.5</v>
      </c>
      <c r="G12" s="17">
        <v>3</v>
      </c>
      <c r="H12" s="17">
        <v>2.5</v>
      </c>
      <c r="I12" s="17">
        <v>4.5</v>
      </c>
      <c r="J12" s="40">
        <v>2</v>
      </c>
      <c r="K12" s="45">
        <f>SUM(D12:J12)</f>
        <v>22.5</v>
      </c>
      <c r="M12" s="15"/>
      <c r="O12" s="23" t="s">
        <v>21</v>
      </c>
      <c r="P12" s="19">
        <f t="shared" ref="P12:V12" si="2">IF(D12&lt;1,0,IF(D12&lt;2,1,IF(D12&lt;=3,2,IF(D12&lt;4,3,IF(D12&lt;5,4,IF(D12&lt;6,5,IF(D12&lt;7,6,IF(D12&lt;8,7,IF(D12&lt;9,8,9)))))))))</f>
        <v>3</v>
      </c>
      <c r="Q12" s="17">
        <f t="shared" si="2"/>
        <v>3</v>
      </c>
      <c r="R12" s="17">
        <f t="shared" si="2"/>
        <v>3</v>
      </c>
      <c r="S12" s="17">
        <f t="shared" si="2"/>
        <v>2</v>
      </c>
      <c r="T12" s="17">
        <f t="shared" si="2"/>
        <v>2</v>
      </c>
      <c r="U12" s="17">
        <f t="shared" si="2"/>
        <v>4</v>
      </c>
      <c r="V12" s="27">
        <f t="shared" si="2"/>
        <v>2</v>
      </c>
      <c r="W12" s="104">
        <f>SUM(P12:V12)</f>
        <v>19</v>
      </c>
    </row>
    <row r="13" spans="1:23" ht="19.2" customHeight="1" thickBot="1" x14ac:dyDescent="0.35"/>
    <row r="14" spans="1:23" ht="19.2" customHeight="1" x14ac:dyDescent="0.3">
      <c r="A14" s="136" t="s">
        <v>27</v>
      </c>
      <c r="C14" s="20" t="s">
        <v>20</v>
      </c>
      <c r="D14" s="18" t="s">
        <v>1</v>
      </c>
      <c r="E14" s="16" t="s">
        <v>2</v>
      </c>
      <c r="F14" s="16" t="s">
        <v>3</v>
      </c>
      <c r="G14" s="16" t="s">
        <v>4</v>
      </c>
      <c r="H14" s="16" t="s">
        <v>5</v>
      </c>
      <c r="I14" s="16" t="s">
        <v>6</v>
      </c>
      <c r="J14" s="26" t="s">
        <v>7</v>
      </c>
      <c r="K14" s="22" t="s">
        <v>8</v>
      </c>
      <c r="O14" s="20" t="s">
        <v>20</v>
      </c>
      <c r="P14" s="18" t="s">
        <v>1</v>
      </c>
      <c r="Q14" s="16" t="s">
        <v>2</v>
      </c>
      <c r="R14" s="16" t="s">
        <v>3</v>
      </c>
      <c r="S14" s="16" t="s">
        <v>4</v>
      </c>
      <c r="T14" s="16" t="s">
        <v>5</v>
      </c>
      <c r="U14" s="16" t="s">
        <v>6</v>
      </c>
      <c r="V14" s="26" t="s">
        <v>7</v>
      </c>
      <c r="W14" s="22" t="s">
        <v>8</v>
      </c>
    </row>
    <row r="15" spans="1:23" ht="19.2" customHeight="1" thickBot="1" x14ac:dyDescent="0.35">
      <c r="A15" s="136"/>
      <c r="C15" s="21" t="s">
        <v>21</v>
      </c>
      <c r="D15" s="100">
        <v>3.5</v>
      </c>
      <c r="E15" s="101">
        <v>3.5</v>
      </c>
      <c r="F15" s="101">
        <v>3.5</v>
      </c>
      <c r="G15" s="101">
        <v>3</v>
      </c>
      <c r="H15" s="101">
        <v>2.5</v>
      </c>
      <c r="I15" s="101">
        <v>4</v>
      </c>
      <c r="J15" s="102">
        <v>2.5</v>
      </c>
      <c r="K15" s="46">
        <f>SUM(D15:J15)</f>
        <v>22.5</v>
      </c>
      <c r="M15" s="15"/>
      <c r="O15" s="23" t="s">
        <v>21</v>
      </c>
      <c r="P15" s="19">
        <f t="shared" ref="P15:V15" si="3">IF(D15&lt;1,0,IF(D15&lt;2,1,IF(D15&lt;=3,2,IF(D15&lt;4,3,IF(D15&lt;5,4,IF(D15&lt;6,5,IF(D15&lt;7,6,IF(D15&lt;8,7,IF(D15&lt;9,8,9)))))))))</f>
        <v>3</v>
      </c>
      <c r="Q15" s="17">
        <f t="shared" si="3"/>
        <v>3</v>
      </c>
      <c r="R15" s="17">
        <f t="shared" si="3"/>
        <v>3</v>
      </c>
      <c r="S15" s="17">
        <f t="shared" si="3"/>
        <v>2</v>
      </c>
      <c r="T15" s="17">
        <f t="shared" si="3"/>
        <v>2</v>
      </c>
      <c r="U15" s="17">
        <f t="shared" si="3"/>
        <v>4</v>
      </c>
      <c r="V15" s="27">
        <f t="shared" si="3"/>
        <v>2</v>
      </c>
      <c r="W15" s="104">
        <f>SUM(P15:V15)</f>
        <v>19</v>
      </c>
    </row>
    <row r="16" spans="1:23" ht="19.2" customHeight="1" thickBot="1" x14ac:dyDescent="0.35"/>
    <row r="17" spans="1:24" ht="19.2" customHeight="1" x14ac:dyDescent="0.3">
      <c r="A17" s="136" t="s">
        <v>28</v>
      </c>
      <c r="C17" s="20" t="s">
        <v>20</v>
      </c>
      <c r="D17" s="18" t="s">
        <v>1</v>
      </c>
      <c r="E17" s="16" t="s">
        <v>2</v>
      </c>
      <c r="F17" s="16" t="s">
        <v>3</v>
      </c>
      <c r="G17" s="16" t="s">
        <v>4</v>
      </c>
      <c r="H17" s="16" t="s">
        <v>5</v>
      </c>
      <c r="I17" s="16" t="s">
        <v>6</v>
      </c>
      <c r="J17" s="26" t="s">
        <v>7</v>
      </c>
      <c r="K17" s="22" t="s">
        <v>8</v>
      </c>
      <c r="O17" s="20" t="s">
        <v>20</v>
      </c>
      <c r="P17" s="18" t="s">
        <v>1</v>
      </c>
      <c r="Q17" s="16" t="s">
        <v>2</v>
      </c>
      <c r="R17" s="16" t="s">
        <v>3</v>
      </c>
      <c r="S17" s="16" t="s">
        <v>4</v>
      </c>
      <c r="T17" s="16" t="s">
        <v>5</v>
      </c>
      <c r="U17" s="16" t="s">
        <v>6</v>
      </c>
      <c r="V17" s="26" t="s">
        <v>7</v>
      </c>
      <c r="W17" s="22" t="s">
        <v>8</v>
      </c>
    </row>
    <row r="18" spans="1:24" ht="19.2" customHeight="1" thickBot="1" x14ac:dyDescent="0.35">
      <c r="A18" s="136"/>
      <c r="C18" s="21" t="s">
        <v>21</v>
      </c>
      <c r="D18" s="24">
        <f t="shared" ref="D18:J18" si="4">AVERAGE(D15,D12,D9,D6)</f>
        <v>3.5</v>
      </c>
      <c r="E18" s="24">
        <f t="shared" si="4"/>
        <v>3.5</v>
      </c>
      <c r="F18" s="24">
        <f t="shared" si="4"/>
        <v>3.5</v>
      </c>
      <c r="G18" s="24">
        <f t="shared" si="4"/>
        <v>3.125</v>
      </c>
      <c r="H18" s="24">
        <f t="shared" si="4"/>
        <v>2.5</v>
      </c>
      <c r="I18" s="24">
        <f t="shared" si="4"/>
        <v>4.375</v>
      </c>
      <c r="J18" s="24">
        <f t="shared" si="4"/>
        <v>2.125</v>
      </c>
      <c r="K18" s="105">
        <f>SUM(D18:J18)</f>
        <v>22.625</v>
      </c>
      <c r="M18" s="99"/>
      <c r="O18" s="23" t="s">
        <v>21</v>
      </c>
      <c r="P18" s="19">
        <f t="shared" ref="P18:V18" si="5">AVERAGE(P15,P12,P9,P6)</f>
        <v>3</v>
      </c>
      <c r="Q18" s="19">
        <f t="shared" si="5"/>
        <v>3</v>
      </c>
      <c r="R18" s="19">
        <f t="shared" si="5"/>
        <v>3</v>
      </c>
      <c r="S18" s="19">
        <f t="shared" si="5"/>
        <v>2.25</v>
      </c>
      <c r="T18" s="19">
        <f t="shared" si="5"/>
        <v>2</v>
      </c>
      <c r="U18" s="19">
        <f t="shared" si="5"/>
        <v>4</v>
      </c>
      <c r="V18" s="19">
        <f t="shared" si="5"/>
        <v>2</v>
      </c>
      <c r="W18" s="105">
        <f>SUM(P18:V18)</f>
        <v>19.25</v>
      </c>
    </row>
    <row r="19" spans="1:24" ht="19.2" customHeight="1" x14ac:dyDescent="0.3">
      <c r="A19" s="29"/>
      <c r="I19" s="1" t="s">
        <v>30</v>
      </c>
      <c r="J19" s="116">
        <f>2*STDEV(K6,K9,K12,K15)</f>
        <v>0.5</v>
      </c>
      <c r="K19" s="106">
        <f>K18-J19</f>
        <v>22.125</v>
      </c>
      <c r="L19" s="1" t="s">
        <v>22</v>
      </c>
      <c r="M19" s="28"/>
      <c r="U19" s="1" t="s">
        <v>30</v>
      </c>
      <c r="V19" s="116">
        <f>2*STDEV(W6,W9,W12,W15)</f>
        <v>1</v>
      </c>
      <c r="W19" s="106">
        <f>W18-V19</f>
        <v>18.25</v>
      </c>
      <c r="X19" s="1" t="s">
        <v>22</v>
      </c>
    </row>
    <row r="20" spans="1:24" ht="19.2" customHeight="1" x14ac:dyDescent="0.3">
      <c r="A20" s="29"/>
      <c r="J20" s="1"/>
      <c r="K20" s="106">
        <f>K18+J19</f>
        <v>23.125</v>
      </c>
      <c r="L20" s="1" t="s">
        <v>23</v>
      </c>
      <c r="M20" s="28"/>
      <c r="W20" s="106">
        <f>W18+V19</f>
        <v>20.25</v>
      </c>
      <c r="X20" s="1" t="s">
        <v>23</v>
      </c>
    </row>
    <row r="21" spans="1:24" x14ac:dyDescent="0.3">
      <c r="A21" s="29"/>
      <c r="J21" s="1"/>
    </row>
    <row r="22" spans="1:24" x14ac:dyDescent="0.3">
      <c r="J22" s="1"/>
    </row>
    <row r="23" spans="1:24" x14ac:dyDescent="0.3">
      <c r="J23" s="1"/>
    </row>
    <row r="24" spans="1:24" x14ac:dyDescent="0.3">
      <c r="J24" s="1"/>
    </row>
  </sheetData>
  <mergeCells count="10">
    <mergeCell ref="A1:W1"/>
    <mergeCell ref="A14:A15"/>
    <mergeCell ref="A17:A18"/>
    <mergeCell ref="C3:K3"/>
    <mergeCell ref="O3:W3"/>
    <mergeCell ref="A5:A6"/>
    <mergeCell ref="A8:A9"/>
    <mergeCell ref="A11:A12"/>
    <mergeCell ref="D4:J4"/>
    <mergeCell ref="P4:V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zoomScaleNormal="100" workbookViewId="0">
      <selection sqref="A1:W1"/>
    </sheetView>
  </sheetViews>
  <sheetFormatPr defaultColWidth="8.88671875" defaultRowHeight="14.4" x14ac:dyDescent="0.3"/>
  <cols>
    <col min="1" max="1" width="8.88671875" style="1"/>
    <col min="2" max="2" width="3.5546875" style="1" customWidth="1"/>
    <col min="3" max="3" width="8.88671875" style="1"/>
    <col min="4" max="9" width="7" style="1" customWidth="1"/>
    <col min="10" max="10" width="7" style="25" customWidth="1"/>
    <col min="11" max="11" width="7" style="1" customWidth="1"/>
    <col min="12" max="14" width="13" style="1" customWidth="1"/>
    <col min="15" max="15" width="8.88671875" style="1"/>
    <col min="16" max="23" width="7" style="1" customWidth="1"/>
    <col min="24" max="16384" width="8.88671875" style="1"/>
  </cols>
  <sheetData>
    <row r="1" spans="1:23" ht="31.2" customHeight="1" x14ac:dyDescent="0.3">
      <c r="A1" s="134" t="s">
        <v>55</v>
      </c>
      <c r="B1" s="134"/>
      <c r="C1" s="134"/>
      <c r="D1" s="134"/>
      <c r="E1" s="134"/>
      <c r="F1" s="134"/>
      <c r="G1" s="134"/>
      <c r="H1" s="134"/>
      <c r="I1" s="134"/>
      <c r="J1" s="134"/>
      <c r="K1" s="134"/>
      <c r="L1" s="134"/>
      <c r="M1" s="134"/>
      <c r="N1" s="134"/>
      <c r="O1" s="134"/>
      <c r="P1" s="134"/>
      <c r="Q1" s="134"/>
      <c r="R1" s="134"/>
      <c r="S1" s="134"/>
      <c r="T1" s="134"/>
      <c r="U1" s="134"/>
      <c r="V1" s="134"/>
      <c r="W1" s="134"/>
    </row>
    <row r="2" spans="1:23" s="31" customFormat="1" ht="19.2" customHeight="1" x14ac:dyDescent="0.3">
      <c r="A2" s="107"/>
      <c r="B2" s="107"/>
      <c r="C2" s="107"/>
      <c r="D2" s="107"/>
      <c r="E2" s="107"/>
      <c r="F2" s="107"/>
      <c r="G2" s="1"/>
      <c r="H2" s="1"/>
      <c r="I2" s="1"/>
      <c r="J2" s="25"/>
      <c r="K2" s="1"/>
      <c r="L2" s="108"/>
      <c r="M2" s="108"/>
      <c r="N2" s="108"/>
      <c r="O2" s="1"/>
      <c r="P2" s="1"/>
      <c r="Q2" s="1"/>
      <c r="R2" s="1"/>
      <c r="S2" s="1"/>
      <c r="T2" s="1"/>
      <c r="U2" s="1"/>
      <c r="V2" s="1"/>
      <c r="W2" s="1"/>
    </row>
    <row r="3" spans="1:23" s="31" customFormat="1" ht="19.2" customHeight="1" x14ac:dyDescent="0.3">
      <c r="A3" s="30"/>
      <c r="C3" s="137" t="s">
        <v>18</v>
      </c>
      <c r="D3" s="137"/>
      <c r="E3" s="137"/>
      <c r="F3" s="137"/>
      <c r="G3" s="137"/>
      <c r="H3" s="137"/>
      <c r="I3" s="137"/>
      <c r="J3" s="137"/>
      <c r="K3" s="137"/>
      <c r="L3" s="108"/>
      <c r="M3" s="108"/>
      <c r="N3" s="108"/>
      <c r="O3" s="138" t="s">
        <v>19</v>
      </c>
      <c r="P3" s="138"/>
      <c r="Q3" s="138"/>
      <c r="R3" s="138"/>
      <c r="S3" s="138"/>
      <c r="T3" s="138"/>
      <c r="U3" s="138"/>
      <c r="V3" s="138"/>
      <c r="W3" s="138"/>
    </row>
    <row r="4" spans="1:23" ht="19.2" customHeight="1" thickBot="1" x14ac:dyDescent="0.35">
      <c r="A4" s="30"/>
      <c r="B4" s="31"/>
      <c r="C4" s="32"/>
      <c r="D4" s="139" t="s">
        <v>63</v>
      </c>
      <c r="E4" s="139"/>
      <c r="F4" s="139"/>
      <c r="G4" s="139"/>
      <c r="H4" s="139"/>
      <c r="I4" s="139"/>
      <c r="J4" s="139"/>
      <c r="K4" s="32"/>
      <c r="L4" s="108"/>
      <c r="M4" s="108"/>
      <c r="N4" s="108"/>
      <c r="O4" s="33"/>
      <c r="P4" s="139" t="s">
        <v>63</v>
      </c>
      <c r="Q4" s="139"/>
      <c r="R4" s="139"/>
      <c r="S4" s="139"/>
      <c r="T4" s="139"/>
      <c r="U4" s="139"/>
      <c r="V4" s="139"/>
      <c r="W4" s="33"/>
    </row>
    <row r="5" spans="1:23" ht="19.2" customHeight="1" x14ac:dyDescent="0.3">
      <c r="A5" s="136" t="s">
        <v>24</v>
      </c>
      <c r="C5" s="34" t="s">
        <v>20</v>
      </c>
      <c r="D5" s="37" t="s">
        <v>1</v>
      </c>
      <c r="E5" s="16" t="s">
        <v>2</v>
      </c>
      <c r="F5" s="16" t="s">
        <v>3</v>
      </c>
      <c r="G5" s="16" t="s">
        <v>4</v>
      </c>
      <c r="H5" s="16" t="s">
        <v>5</v>
      </c>
      <c r="I5" s="16" t="s">
        <v>6</v>
      </c>
      <c r="J5" s="38" t="s">
        <v>7</v>
      </c>
      <c r="K5" s="36" t="s">
        <v>8</v>
      </c>
      <c r="O5" s="20" t="s">
        <v>20</v>
      </c>
      <c r="P5" s="18" t="s">
        <v>1</v>
      </c>
      <c r="Q5" s="16" t="s">
        <v>2</v>
      </c>
      <c r="R5" s="16" t="s">
        <v>3</v>
      </c>
      <c r="S5" s="16" t="s">
        <v>4</v>
      </c>
      <c r="T5" s="16" t="s">
        <v>5</v>
      </c>
      <c r="U5" s="16" t="s">
        <v>6</v>
      </c>
      <c r="V5" s="26" t="s">
        <v>7</v>
      </c>
      <c r="W5" s="22" t="s">
        <v>8</v>
      </c>
    </row>
    <row r="6" spans="1:23" ht="19.2" customHeight="1" thickBot="1" x14ac:dyDescent="0.35">
      <c r="A6" s="136"/>
      <c r="C6" s="35" t="s">
        <v>21</v>
      </c>
      <c r="D6" s="39">
        <v>3.5</v>
      </c>
      <c r="E6" s="17">
        <v>3.5</v>
      </c>
      <c r="F6" s="17">
        <v>3.5</v>
      </c>
      <c r="G6" s="17">
        <v>3</v>
      </c>
      <c r="H6" s="17">
        <v>2.5</v>
      </c>
      <c r="I6" s="17">
        <v>4.5</v>
      </c>
      <c r="J6" s="48">
        <v>2</v>
      </c>
      <c r="K6" s="45">
        <f>SUM(D6:J6)</f>
        <v>22.5</v>
      </c>
      <c r="M6" s="15"/>
      <c r="O6" s="23" t="s">
        <v>21</v>
      </c>
      <c r="P6" s="19">
        <f t="shared" ref="P6:V6" si="0">IF(D6&lt;1,0,IF(D6&lt;2,1,IF(D6&lt;=3,2,IF(D6&lt;4,3,IF(D6&lt;5,4,IF(D6&lt;6,5,IF(D6&lt;7,6,IF(D6&lt;8,7,IF(D6&lt;9,8,9)))))))))</f>
        <v>3</v>
      </c>
      <c r="Q6" s="17">
        <f t="shared" si="0"/>
        <v>3</v>
      </c>
      <c r="R6" s="17">
        <f t="shared" si="0"/>
        <v>3</v>
      </c>
      <c r="S6" s="17">
        <f t="shared" si="0"/>
        <v>2</v>
      </c>
      <c r="T6" s="17">
        <f t="shared" si="0"/>
        <v>2</v>
      </c>
      <c r="U6" s="17">
        <f t="shared" si="0"/>
        <v>4</v>
      </c>
      <c r="V6" s="110">
        <f t="shared" si="0"/>
        <v>2</v>
      </c>
      <c r="W6" s="104">
        <f>SUM(P6:V6)</f>
        <v>19</v>
      </c>
    </row>
    <row r="7" spans="1:23" ht="19.2" customHeight="1" thickBot="1" x14ac:dyDescent="0.35"/>
    <row r="8" spans="1:23" ht="19.2" customHeight="1" x14ac:dyDescent="0.3">
      <c r="A8" s="136" t="s">
        <v>25</v>
      </c>
      <c r="C8" s="34" t="s">
        <v>20</v>
      </c>
      <c r="D8" s="37" t="s">
        <v>1</v>
      </c>
      <c r="E8" s="16" t="s">
        <v>2</v>
      </c>
      <c r="F8" s="16" t="s">
        <v>3</v>
      </c>
      <c r="G8" s="16" t="s">
        <v>4</v>
      </c>
      <c r="H8" s="16" t="s">
        <v>5</v>
      </c>
      <c r="I8" s="16" t="s">
        <v>6</v>
      </c>
      <c r="J8" s="38" t="s">
        <v>7</v>
      </c>
      <c r="K8" s="36" t="s">
        <v>8</v>
      </c>
      <c r="O8" s="20" t="s">
        <v>20</v>
      </c>
      <c r="P8" s="18" t="s">
        <v>1</v>
      </c>
      <c r="Q8" s="16" t="s">
        <v>2</v>
      </c>
      <c r="R8" s="16" t="s">
        <v>3</v>
      </c>
      <c r="S8" s="16" t="s">
        <v>4</v>
      </c>
      <c r="T8" s="16" t="s">
        <v>5</v>
      </c>
      <c r="U8" s="16" t="s">
        <v>6</v>
      </c>
      <c r="V8" s="26" t="s">
        <v>7</v>
      </c>
      <c r="W8" s="22" t="s">
        <v>8</v>
      </c>
    </row>
    <row r="9" spans="1:23" ht="19.2" customHeight="1" thickBot="1" x14ac:dyDescent="0.35">
      <c r="A9" s="136"/>
      <c r="C9" s="35" t="s">
        <v>21</v>
      </c>
      <c r="D9" s="39">
        <v>3.5</v>
      </c>
      <c r="E9" s="17">
        <v>3.5</v>
      </c>
      <c r="F9" s="17">
        <v>3.5</v>
      </c>
      <c r="G9" s="17">
        <v>3.5</v>
      </c>
      <c r="H9" s="17">
        <v>2.5</v>
      </c>
      <c r="I9" s="17">
        <v>4.5</v>
      </c>
      <c r="J9" s="48">
        <v>2</v>
      </c>
      <c r="K9" s="103">
        <f>SUM(D9:J9)</f>
        <v>23</v>
      </c>
      <c r="M9" s="15"/>
      <c r="O9" s="23" t="s">
        <v>21</v>
      </c>
      <c r="P9" s="19">
        <f t="shared" ref="P9:V9" si="1">IF(D9&lt;1,0,IF(D9&lt;2,1,IF(D9&lt;=3,2,IF(D9&lt;4,3,IF(D9&lt;5,4,IF(D9&lt;6,5,IF(D9&lt;7,6,IF(D9&lt;8,7,IF(D9&lt;9,8,9)))))))))</f>
        <v>3</v>
      </c>
      <c r="Q9" s="17">
        <f t="shared" si="1"/>
        <v>3</v>
      </c>
      <c r="R9" s="17">
        <f t="shared" si="1"/>
        <v>3</v>
      </c>
      <c r="S9" s="17">
        <f t="shared" si="1"/>
        <v>3</v>
      </c>
      <c r="T9" s="17">
        <f t="shared" si="1"/>
        <v>2</v>
      </c>
      <c r="U9" s="17">
        <f t="shared" si="1"/>
        <v>4</v>
      </c>
      <c r="V9" s="110">
        <f t="shared" si="1"/>
        <v>2</v>
      </c>
      <c r="W9" s="104">
        <f>SUM(P9:V9)</f>
        <v>20</v>
      </c>
    </row>
    <row r="10" spans="1:23" ht="19.2" customHeight="1" thickBot="1" x14ac:dyDescent="0.35"/>
    <row r="11" spans="1:23" ht="19.2" customHeight="1" x14ac:dyDescent="0.3">
      <c r="A11" s="136" t="s">
        <v>26</v>
      </c>
      <c r="C11" s="34" t="s">
        <v>20</v>
      </c>
      <c r="D11" s="37" t="s">
        <v>1</v>
      </c>
      <c r="E11" s="16" t="s">
        <v>2</v>
      </c>
      <c r="F11" s="16" t="s">
        <v>3</v>
      </c>
      <c r="G11" s="16" t="s">
        <v>4</v>
      </c>
      <c r="H11" s="16" t="s">
        <v>5</v>
      </c>
      <c r="I11" s="16" t="s">
        <v>6</v>
      </c>
      <c r="J11" s="38" t="s">
        <v>7</v>
      </c>
      <c r="K11" s="36" t="s">
        <v>8</v>
      </c>
      <c r="O11" s="20" t="s">
        <v>20</v>
      </c>
      <c r="P11" s="18" t="s">
        <v>1</v>
      </c>
      <c r="Q11" s="16" t="s">
        <v>2</v>
      </c>
      <c r="R11" s="16" t="s">
        <v>3</v>
      </c>
      <c r="S11" s="16" t="s">
        <v>4</v>
      </c>
      <c r="T11" s="16" t="s">
        <v>5</v>
      </c>
      <c r="U11" s="16" t="s">
        <v>6</v>
      </c>
      <c r="V11" s="26" t="s">
        <v>7</v>
      </c>
      <c r="W11" s="22" t="s">
        <v>8</v>
      </c>
    </row>
    <row r="12" spans="1:23" ht="19.2" customHeight="1" thickBot="1" x14ac:dyDescent="0.35">
      <c r="A12" s="136"/>
      <c r="C12" s="35" t="s">
        <v>21</v>
      </c>
      <c r="D12" s="39">
        <v>3.5</v>
      </c>
      <c r="E12" s="17">
        <v>3.5</v>
      </c>
      <c r="F12" s="17">
        <v>3.5</v>
      </c>
      <c r="G12" s="17">
        <v>3</v>
      </c>
      <c r="H12" s="17">
        <v>2.5</v>
      </c>
      <c r="I12" s="17">
        <v>4</v>
      </c>
      <c r="J12" s="48">
        <v>2</v>
      </c>
      <c r="K12" s="103">
        <f>SUM(D12:J12)</f>
        <v>22</v>
      </c>
      <c r="M12" s="15"/>
      <c r="O12" s="23" t="s">
        <v>21</v>
      </c>
      <c r="P12" s="19">
        <f t="shared" ref="P12:V12" si="2">IF(D12&lt;1,0,IF(D12&lt;2,1,IF(D12&lt;=3,2,IF(D12&lt;4,3,IF(D12&lt;5,4,IF(D12&lt;6,5,IF(D12&lt;7,6,IF(D12&lt;8,7,IF(D12&lt;9,8,9)))))))))</f>
        <v>3</v>
      </c>
      <c r="Q12" s="17">
        <f t="shared" si="2"/>
        <v>3</v>
      </c>
      <c r="R12" s="17">
        <f t="shared" si="2"/>
        <v>3</v>
      </c>
      <c r="S12" s="17">
        <f t="shared" si="2"/>
        <v>2</v>
      </c>
      <c r="T12" s="17">
        <f t="shared" si="2"/>
        <v>2</v>
      </c>
      <c r="U12" s="17">
        <f t="shared" si="2"/>
        <v>4</v>
      </c>
      <c r="V12" s="110">
        <f t="shared" si="2"/>
        <v>2</v>
      </c>
      <c r="W12" s="104">
        <f>SUM(P12:V12)</f>
        <v>19</v>
      </c>
    </row>
    <row r="13" spans="1:23" ht="19.2" customHeight="1" thickBot="1" x14ac:dyDescent="0.35"/>
    <row r="14" spans="1:23" ht="19.2" customHeight="1" x14ac:dyDescent="0.3">
      <c r="A14" s="136" t="s">
        <v>27</v>
      </c>
      <c r="C14" s="34" t="s">
        <v>20</v>
      </c>
      <c r="D14" s="37" t="s">
        <v>1</v>
      </c>
      <c r="E14" s="16" t="s">
        <v>2</v>
      </c>
      <c r="F14" s="16" t="s">
        <v>3</v>
      </c>
      <c r="G14" s="16" t="s">
        <v>4</v>
      </c>
      <c r="H14" s="16" t="s">
        <v>5</v>
      </c>
      <c r="I14" s="16" t="s">
        <v>6</v>
      </c>
      <c r="J14" s="38" t="s">
        <v>7</v>
      </c>
      <c r="K14" s="36" t="s">
        <v>8</v>
      </c>
      <c r="O14" s="20" t="s">
        <v>20</v>
      </c>
      <c r="P14" s="18" t="s">
        <v>1</v>
      </c>
      <c r="Q14" s="16" t="s">
        <v>2</v>
      </c>
      <c r="R14" s="16" t="s">
        <v>3</v>
      </c>
      <c r="S14" s="16" t="s">
        <v>4</v>
      </c>
      <c r="T14" s="16" t="s">
        <v>5</v>
      </c>
      <c r="U14" s="16" t="s">
        <v>6</v>
      </c>
      <c r="V14" s="26" t="s">
        <v>7</v>
      </c>
      <c r="W14" s="22" t="s">
        <v>8</v>
      </c>
    </row>
    <row r="15" spans="1:23" ht="19.2" customHeight="1" thickBot="1" x14ac:dyDescent="0.35">
      <c r="A15" s="136"/>
      <c r="C15" s="35" t="s">
        <v>21</v>
      </c>
      <c r="D15" s="39">
        <v>3.5</v>
      </c>
      <c r="E15" s="17">
        <v>3.5</v>
      </c>
      <c r="F15" s="17">
        <v>3.5</v>
      </c>
      <c r="G15" s="17">
        <v>3</v>
      </c>
      <c r="H15" s="17">
        <v>2.5</v>
      </c>
      <c r="I15" s="17">
        <v>4.5</v>
      </c>
      <c r="J15" s="48">
        <v>2</v>
      </c>
      <c r="K15" s="103">
        <f>SUM(D15:J15)</f>
        <v>22.5</v>
      </c>
      <c r="M15" s="15"/>
      <c r="O15" s="23" t="s">
        <v>21</v>
      </c>
      <c r="P15" s="19">
        <f t="shared" ref="P15" si="3">IF(D15&lt;1,0,IF(D15&lt;2,1,IF(D15&lt;=3,2,IF(D15&lt;4,3,IF(D15&lt;5,4,IF(D15&lt;6,5,IF(D15&lt;7,6,IF(D15&lt;8,7,IF(D15&lt;9,8,9)))))))))</f>
        <v>3</v>
      </c>
      <c r="Q15" s="17">
        <f t="shared" ref="Q15" si="4">IF(E15&lt;1,0,IF(E15&lt;2,1,IF(E15&lt;=3,2,IF(E15&lt;4,3,IF(E15&lt;5,4,IF(E15&lt;6,5,IF(E15&lt;7,6,IF(E15&lt;8,7,IF(E15&lt;9,8,9)))))))))</f>
        <v>3</v>
      </c>
      <c r="R15" s="17">
        <f t="shared" ref="R15" si="5">IF(F15&lt;1,0,IF(F15&lt;2,1,IF(F15&lt;=3,2,IF(F15&lt;4,3,IF(F15&lt;5,4,IF(F15&lt;6,5,IF(F15&lt;7,6,IF(F15&lt;8,7,IF(F15&lt;9,8,9)))))))))</f>
        <v>3</v>
      </c>
      <c r="S15" s="17">
        <f t="shared" ref="S15" si="6">IF(G15&lt;1,0,IF(G15&lt;2,1,IF(G15&lt;=3,2,IF(G15&lt;4,3,IF(G15&lt;5,4,IF(G15&lt;6,5,IF(G15&lt;7,6,IF(G15&lt;8,7,IF(G15&lt;9,8,9)))))))))</f>
        <v>2</v>
      </c>
      <c r="T15" s="17">
        <f t="shared" ref="T15" si="7">IF(H15&lt;1,0,IF(H15&lt;2,1,IF(H15&lt;=3,2,IF(H15&lt;4,3,IF(H15&lt;5,4,IF(H15&lt;6,5,IF(H15&lt;7,6,IF(H15&lt;8,7,IF(H15&lt;9,8,9)))))))))</f>
        <v>2</v>
      </c>
      <c r="U15" s="17">
        <f t="shared" ref="U15" si="8">IF(I15&lt;1,0,IF(I15&lt;2,1,IF(I15&lt;=3,2,IF(I15&lt;4,3,IF(I15&lt;5,4,IF(I15&lt;6,5,IF(I15&lt;7,6,IF(I15&lt;8,7,IF(I15&lt;9,8,9)))))))))</f>
        <v>4</v>
      </c>
      <c r="V15" s="110">
        <f t="shared" ref="V15" si="9">IF(J15&lt;1,0,IF(J15&lt;2,1,IF(J15&lt;=3,2,IF(J15&lt;4,3,IF(J15&lt;5,4,IF(J15&lt;6,5,IF(J15&lt;7,6,IF(J15&lt;8,7,IF(J15&lt;9,8,9)))))))))</f>
        <v>2</v>
      </c>
      <c r="W15" s="104">
        <f>SUM(P15:V15)</f>
        <v>19</v>
      </c>
    </row>
    <row r="16" spans="1:23" ht="19.2" customHeight="1" thickBot="1" x14ac:dyDescent="0.35"/>
    <row r="17" spans="1:24" ht="19.2" customHeight="1" x14ac:dyDescent="0.3">
      <c r="A17" s="136" t="s">
        <v>28</v>
      </c>
      <c r="C17" s="20" t="s">
        <v>20</v>
      </c>
      <c r="D17" s="18" t="s">
        <v>1</v>
      </c>
      <c r="E17" s="16" t="s">
        <v>2</v>
      </c>
      <c r="F17" s="16" t="s">
        <v>3</v>
      </c>
      <c r="G17" s="16" t="s">
        <v>4</v>
      </c>
      <c r="H17" s="16" t="s">
        <v>5</v>
      </c>
      <c r="I17" s="16" t="s">
        <v>6</v>
      </c>
      <c r="J17" s="26" t="s">
        <v>7</v>
      </c>
      <c r="K17" s="22" t="s">
        <v>8</v>
      </c>
      <c r="O17" s="20" t="s">
        <v>20</v>
      </c>
      <c r="P17" s="18" t="s">
        <v>1</v>
      </c>
      <c r="Q17" s="16" t="s">
        <v>2</v>
      </c>
      <c r="R17" s="16" t="s">
        <v>3</v>
      </c>
      <c r="S17" s="16" t="s">
        <v>4</v>
      </c>
      <c r="T17" s="16" t="s">
        <v>5</v>
      </c>
      <c r="U17" s="16" t="s">
        <v>6</v>
      </c>
      <c r="V17" s="26" t="s">
        <v>7</v>
      </c>
      <c r="W17" s="22" t="s">
        <v>8</v>
      </c>
    </row>
    <row r="18" spans="1:24" ht="19.2" customHeight="1" thickBot="1" x14ac:dyDescent="0.35">
      <c r="A18" s="136"/>
      <c r="C18" s="21" t="s">
        <v>21</v>
      </c>
      <c r="D18" s="24">
        <f>AVERAGE(D12,D9,D6,D15)</f>
        <v>3.5</v>
      </c>
      <c r="E18" s="24">
        <f>AVERAGE(E12,E9,E6,E15)</f>
        <v>3.5</v>
      </c>
      <c r="F18" s="24">
        <f t="shared" ref="F18:J18" si="10">AVERAGE(F12,F9,F6,F15)</f>
        <v>3.5</v>
      </c>
      <c r="G18" s="24">
        <f t="shared" si="10"/>
        <v>3.125</v>
      </c>
      <c r="H18" s="24">
        <f t="shared" si="10"/>
        <v>2.5</v>
      </c>
      <c r="I18" s="24">
        <f t="shared" si="10"/>
        <v>4.375</v>
      </c>
      <c r="J18" s="109">
        <f t="shared" si="10"/>
        <v>2</v>
      </c>
      <c r="K18" s="105">
        <f>SUM(D18:J18)</f>
        <v>22.5</v>
      </c>
      <c r="M18" s="99"/>
      <c r="O18" s="23" t="s">
        <v>21</v>
      </c>
      <c r="P18" s="19">
        <f>AVERAGE(P12,P9,P6,P15)</f>
        <v>3</v>
      </c>
      <c r="Q18" s="19">
        <f>AVERAGE(Q12,Q9,Q6,Q15)</f>
        <v>3</v>
      </c>
      <c r="R18" s="19">
        <f t="shared" ref="R18:V18" si="11">AVERAGE(R12,R9,R6,R15)</f>
        <v>3</v>
      </c>
      <c r="S18" s="19">
        <f t="shared" si="11"/>
        <v>2.25</v>
      </c>
      <c r="T18" s="19">
        <f t="shared" si="11"/>
        <v>2</v>
      </c>
      <c r="U18" s="19">
        <f t="shared" si="11"/>
        <v>4</v>
      </c>
      <c r="V18" s="111">
        <f t="shared" si="11"/>
        <v>2</v>
      </c>
      <c r="W18" s="105">
        <f>SUM(P18:V18)</f>
        <v>19.25</v>
      </c>
    </row>
    <row r="19" spans="1:24" ht="19.2" customHeight="1" x14ac:dyDescent="0.3">
      <c r="A19" s="29"/>
      <c r="I19" s="1" t="s">
        <v>30</v>
      </c>
      <c r="J19" s="116">
        <f>2*STDEV(K6,K9,K12,K15)</f>
        <v>0.81649658092772603</v>
      </c>
      <c r="K19" s="106">
        <f>K18-J19</f>
        <v>21.683503419072274</v>
      </c>
      <c r="L19" s="1" t="s">
        <v>22</v>
      </c>
      <c r="M19" s="28"/>
      <c r="U19" s="1" t="s">
        <v>30</v>
      </c>
      <c r="V19" s="116">
        <f>2*STDEV(W6,W9,W12,W15)</f>
        <v>1</v>
      </c>
      <c r="W19" s="106">
        <f>W18-V19</f>
        <v>18.25</v>
      </c>
      <c r="X19" s="1" t="s">
        <v>22</v>
      </c>
    </row>
    <row r="20" spans="1:24" ht="19.2" customHeight="1" x14ac:dyDescent="0.3">
      <c r="A20" s="29"/>
      <c r="J20" s="1"/>
      <c r="K20" s="106">
        <f>K18+J19</f>
        <v>23.316496580927726</v>
      </c>
      <c r="L20" s="1" t="s">
        <v>23</v>
      </c>
      <c r="M20" s="28"/>
      <c r="W20" s="106">
        <f>W18+V19</f>
        <v>20.25</v>
      </c>
      <c r="X20" s="1" t="s">
        <v>23</v>
      </c>
    </row>
    <row r="21" spans="1:24" x14ac:dyDescent="0.3">
      <c r="A21" s="29"/>
      <c r="J21" s="1"/>
    </row>
    <row r="22" spans="1:24" x14ac:dyDescent="0.3">
      <c r="C22" s="1" t="s">
        <v>53</v>
      </c>
      <c r="J22" s="1"/>
    </row>
    <row r="23" spans="1:24" x14ac:dyDescent="0.3">
      <c r="J23" s="1"/>
    </row>
    <row r="24" spans="1:24" x14ac:dyDescent="0.3">
      <c r="J24" s="1"/>
    </row>
  </sheetData>
  <mergeCells count="10">
    <mergeCell ref="A1:W1"/>
    <mergeCell ref="A17:A18"/>
    <mergeCell ref="C3:K3"/>
    <mergeCell ref="O3:W3"/>
    <mergeCell ref="A5:A6"/>
    <mergeCell ref="A8:A9"/>
    <mergeCell ref="A11:A12"/>
    <mergeCell ref="A14:A15"/>
    <mergeCell ref="P4:V4"/>
    <mergeCell ref="D4:J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1 comp slices radio</vt:lpstr>
      <vt:lpstr>2 score conversion</vt:lpstr>
      <vt:lpstr>3 conversion accuracy</vt:lpstr>
      <vt:lpstr>4 Dik-1-1 lower teeth</vt:lpstr>
      <vt:lpstr>5 Dik-1-1 upper teeth</vt:lpstr>
      <vt:lpstr>6 AL333-105 upper teeth</vt:lpstr>
      <vt:lpstr>'2 score conversion'!_GoBack</vt:lpstr>
    </vt:vector>
  </TitlesOfParts>
  <Company>ESRF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TAFFOREAU Paul</dc:creator>
  <cp:lastModifiedBy>..</cp:lastModifiedBy>
  <dcterms:created xsi:type="dcterms:W3CDTF">2015-04-07T21:22:24Z</dcterms:created>
  <dcterms:modified xsi:type="dcterms:W3CDTF">2016-12-11T13:03:51Z</dcterms:modified>
</cp:coreProperties>
</file>